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ttps://bldsg-my.sharepoint.com/personal/fabian_schwaegler_bzbs_ch/Documents/Datensicherung Dokumente/Dokumente/MAS/Thesis/Finale Versionen/"/>
    </mc:Choice>
  </mc:AlternateContent>
  <bookViews>
    <workbookView xWindow="28680" yWindow="-120" windowWidth="29040" windowHeight="17640" tabRatio="590"/>
  </bookViews>
  <sheets>
    <sheet name="Bsp. Steuerfaktoren (extern) " sheetId="15" r:id="rId1"/>
    <sheet name="Steuerfaktoren (extern)" sheetId="1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4" l="1"/>
  <c r="D48" i="15"/>
  <c r="D46" i="15"/>
  <c r="D43" i="15"/>
  <c r="E48" i="15"/>
  <c r="E47" i="15"/>
  <c r="D41" i="15"/>
  <c r="D34" i="15"/>
  <c r="E23" i="15"/>
  <c r="E22" i="15"/>
  <c r="E21" i="15"/>
  <c r="E20" i="15"/>
  <c r="E56" i="15"/>
  <c r="E45" i="15"/>
  <c r="E44" i="15"/>
  <c r="E42" i="15"/>
  <c r="E40" i="15"/>
  <c r="E39" i="15"/>
  <c r="E38" i="15"/>
  <c r="E37" i="15"/>
  <c r="E35" i="15"/>
  <c r="E34" i="15"/>
  <c r="E33" i="15"/>
  <c r="E32" i="15"/>
  <c r="E27" i="15"/>
  <c r="E24" i="15"/>
  <c r="D23" i="15"/>
  <c r="D25" i="15" s="1"/>
  <c r="D26" i="15" s="1"/>
  <c r="E21" i="14"/>
  <c r="E56" i="14"/>
  <c r="E47" i="14"/>
  <c r="E45" i="14"/>
  <c r="E44" i="14"/>
  <c r="E42" i="14"/>
  <c r="E40" i="14"/>
  <c r="E39" i="14"/>
  <c r="E38" i="14"/>
  <c r="E37" i="14"/>
  <c r="E35" i="14"/>
  <c r="D34" i="14"/>
  <c r="E34" i="14" s="1"/>
  <c r="E33" i="14"/>
  <c r="E32" i="14"/>
  <c r="E27" i="14"/>
  <c r="E24" i="14"/>
  <c r="D23" i="14"/>
  <c r="E20" i="14"/>
  <c r="E23" i="14" l="1"/>
  <c r="D28" i="15"/>
  <c r="E25" i="15"/>
  <c r="E26" i="15" s="1"/>
  <c r="E28" i="15" s="1"/>
  <c r="D25" i="14"/>
  <c r="E25" i="14" s="1"/>
  <c r="D41" i="14"/>
  <c r="E26" i="14" l="1"/>
  <c r="E28" i="14" s="1"/>
  <c r="E41" i="15"/>
  <c r="E43" i="15" s="1"/>
  <c r="E46" i="15" s="1"/>
  <c r="D26" i="14"/>
  <c r="D28" i="14" s="1"/>
  <c r="D43" i="14"/>
  <c r="E41" i="14"/>
  <c r="E43" i="14" s="1"/>
  <c r="D48" i="14" l="1"/>
  <c r="D46" i="14"/>
  <c r="E46" i="14"/>
  <c r="E48" i="14"/>
</calcChain>
</file>

<file path=xl/sharedStrings.xml><?xml version="1.0" encoding="utf-8"?>
<sst xmlns="http://schemas.openxmlformats.org/spreadsheetml/2006/main" count="94" uniqueCount="47">
  <si>
    <t>(Formular JP 1a)</t>
  </si>
  <si>
    <t>Anwendung neues Aktienrecht und steuerliche Änderungen</t>
  </si>
  <si>
    <t>Art. 80 Abs. 1bis DBG</t>
  </si>
  <si>
    <t>Reingewinn</t>
  </si>
  <si>
    <t>Kapital</t>
  </si>
  <si>
    <t>Steuerfaktoren</t>
  </si>
  <si>
    <t>Code</t>
  </si>
  <si>
    <t>FW</t>
  </si>
  <si>
    <t>CHF</t>
  </si>
  <si>
    <t>Aufrechnungen</t>
  </si>
  <si>
    <t>Abzüge</t>
  </si>
  <si>
    <t>Aktien-/Gesellschaftskapital</t>
  </si>
  <si>
    <t>Übrige Reserven</t>
  </si>
  <si>
    <t>Gewinnvortrag / Verlust</t>
  </si>
  <si>
    <t>Gesamter steuerbarer Reingewinn</t>
  </si>
  <si>
    <t>EUR</t>
  </si>
  <si>
    <t>Versteuerte stille Reserven</t>
  </si>
  <si>
    <t>Verdecktes Eigenkapital</t>
  </si>
  <si>
    <t>Freiwillige Gewinnreserven</t>
  </si>
  <si>
    <t>Veranlagungshilfe für Faktoren bei Grundkapital in Fremdwährung</t>
  </si>
  <si>
    <t>Art. 31 Abs. 3bis und 5 StHG</t>
  </si>
  <si>
    <t>Erfassung Jahresrechnung</t>
  </si>
  <si>
    <t>Verrechenbare Vorjahresverluste</t>
  </si>
  <si>
    <t>Ziffer</t>
  </si>
  <si>
    <r>
      <t xml:space="preserve">Entlastung </t>
    </r>
    <r>
      <rPr>
        <sz val="6"/>
        <color theme="1"/>
        <rFont val="Arial"/>
        <family val="2"/>
      </rPr>
      <t>(F&amp;E-Zusatzabzug, Patentbox, Step-up)</t>
    </r>
  </si>
  <si>
    <t>Entlastungsbegrenzung</t>
  </si>
  <si>
    <t>Reingewinn Geschäftsjahr</t>
  </si>
  <si>
    <t>Reingewinn nach Entlastung</t>
  </si>
  <si>
    <t>Gewinnvortrag (Vorjahre kumuliert)</t>
  </si>
  <si>
    <t>Ergebnis Geschäfsjahr</t>
  </si>
  <si>
    <t>Gesetzliche Kapitalreserven</t>
  </si>
  <si>
    <t>Gesetzliche Gewinnreserven</t>
  </si>
  <si>
    <t>Eigenkapital laut Handelsbilanz</t>
  </si>
  <si>
    <t>Gesamtes steuerbares Eigenkapital</t>
  </si>
  <si>
    <t>Eigenkapital vor Ermässigung</t>
  </si>
  <si>
    <t xml:space="preserve">Gesellschaft </t>
  </si>
  <si>
    <t xml:space="preserve">Reg. Nr. </t>
  </si>
  <si>
    <t>Abschlussdatum</t>
  </si>
  <si>
    <t xml:space="preserve">Total Gewinnverwendung </t>
  </si>
  <si>
    <t>Wechselkurse (FW / CHF)</t>
  </si>
  <si>
    <t>Druckdatum:</t>
  </si>
  <si>
    <t>Muster AG</t>
  </si>
  <si>
    <r>
      <rPr>
        <b/>
        <sz val="10"/>
        <color theme="1"/>
        <rFont val="Arial"/>
        <family val="2"/>
      </rPr>
      <t>./.</t>
    </r>
    <r>
      <rPr>
        <sz val="10"/>
        <color theme="1"/>
        <rFont val="Arial"/>
        <family val="2"/>
      </rPr>
      <t xml:space="preserve"> Eigene Kapitalanteile</t>
    </r>
  </si>
  <si>
    <r>
      <rPr>
        <b/>
        <sz val="10"/>
        <color theme="1"/>
        <rFont val="Arial"/>
        <family val="2"/>
      </rPr>
      <t xml:space="preserve">./. </t>
    </r>
    <r>
      <rPr>
        <sz val="10"/>
        <color theme="1"/>
        <rFont val="Arial"/>
        <family val="2"/>
      </rPr>
      <t>Ermässigung des Eigenkapitals</t>
    </r>
  </si>
  <si>
    <t>Bitte übertragen Sie die blau hinterlegten Werte in die Steuererklärung.</t>
  </si>
  <si>
    <t>Fremdwährung</t>
  </si>
  <si>
    <t>Online Abfrage ESTV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</si>
</sst>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_ ;_ @_ "/>
    <numFmt numFmtId="167" formatCode="0.000"/>
    <numFmt numFmtId="168" formatCode="_ * #,##0.000_ ;_ * \-#,##0.000_ ;_ * &quot;-&quot;??_ ;_ @_ 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6"/>
      <color theme="1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sz val="10.5"/>
      <color theme="1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ill="1"/>
    <xf numFmtId="164" fontId="0" fillId="0" borderId="0" xfId="1" applyNumberFormat="1" applyFont="1"/>
    <xf numFmtId="164" fontId="0" fillId="0" borderId="2" xfId="1" applyNumberFormat="1" applyFont="1" applyBorder="1"/>
    <xf numFmtId="164" fontId="3" fillId="0" borderId="3" xfId="1" applyNumberFormat="1" applyFont="1" applyBorder="1"/>
    <xf numFmtId="0" fontId="7" fillId="0" borderId="0" xfId="0" applyFont="1"/>
    <xf numFmtId="0" fontId="4" fillId="0" borderId="0" xfId="0" applyFont="1" applyBorder="1"/>
    <xf numFmtId="0" fontId="4" fillId="0" borderId="0" xfId="0" applyFont="1" applyFill="1"/>
    <xf numFmtId="164" fontId="0" fillId="3" borderId="0" xfId="1" applyNumberFormat="1" applyFont="1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Font="1"/>
    <xf numFmtId="0" fontId="7" fillId="0" borderId="0" xfId="0" applyFont="1" applyFill="1"/>
    <xf numFmtId="165" fontId="0" fillId="0" borderId="0" xfId="0" applyNumberForma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2" xfId="0" applyNumberFormat="1" applyFont="1" applyBorder="1"/>
    <xf numFmtId="164" fontId="7" fillId="3" borderId="0" xfId="0" applyNumberFormat="1" applyFont="1" applyFill="1"/>
    <xf numFmtId="164" fontId="3" fillId="3" borderId="0" xfId="1" applyNumberFormat="1" applyFont="1" applyFill="1"/>
    <xf numFmtId="164" fontId="0" fillId="0" borderId="2" xfId="0" applyNumberFormat="1" applyBorder="1"/>
    <xf numFmtId="164" fontId="3" fillId="3" borderId="0" xfId="1" applyNumberFormat="1" applyFont="1" applyFill="1" applyBorder="1"/>
    <xf numFmtId="164" fontId="7" fillId="0" borderId="2" xfId="1" applyNumberFormat="1" applyFont="1" applyBorder="1"/>
    <xf numFmtId="164" fontId="7" fillId="3" borderId="4" xfId="1" applyNumberFormat="1" applyFont="1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7" fillId="3" borderId="0" xfId="1" applyNumberFormat="1" applyFont="1" applyFill="1"/>
    <xf numFmtId="0" fontId="0" fillId="0" borderId="0" xfId="0" quotePrefix="1" applyFill="1"/>
    <xf numFmtId="164" fontId="0" fillId="2" borderId="2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0" borderId="2" xfId="1" applyNumberFormat="1" applyFont="1" applyFill="1" applyBorder="1" applyProtection="1"/>
    <xf numFmtId="0" fontId="11" fillId="2" borderId="0" xfId="0" applyFont="1" applyFill="1" applyProtection="1">
      <protection locked="0"/>
    </xf>
    <xf numFmtId="0" fontId="11" fillId="0" borderId="0" xfId="0" applyFont="1"/>
    <xf numFmtId="14" fontId="11" fillId="2" borderId="0" xfId="0" applyNumberFormat="1" applyFont="1" applyFill="1" applyProtection="1">
      <protection locked="0"/>
    </xf>
    <xf numFmtId="0" fontId="10" fillId="0" borderId="0" xfId="0" applyFont="1" applyFill="1"/>
    <xf numFmtId="14" fontId="7" fillId="0" borderId="0" xfId="0" applyNumberFormat="1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0" fillId="0" borderId="0" xfId="1" applyNumberFormat="1" applyFont="1" applyFill="1"/>
    <xf numFmtId="0" fontId="11" fillId="2" borderId="0" xfId="0" applyFont="1" applyFill="1" applyProtection="1"/>
    <xf numFmtId="1" fontId="11" fillId="2" borderId="0" xfId="0" applyNumberFormat="1" applyFont="1" applyFill="1" applyProtection="1"/>
    <xf numFmtId="14" fontId="11" fillId="2" borderId="0" xfId="0" applyNumberFormat="1" applyFont="1" applyFill="1" applyProtection="1"/>
    <xf numFmtId="167" fontId="0" fillId="2" borderId="0" xfId="0" applyNumberFormat="1" applyFill="1" applyProtection="1"/>
    <xf numFmtId="164" fontId="0" fillId="2" borderId="2" xfId="1" applyNumberFormat="1" applyFont="1" applyFill="1" applyBorder="1" applyProtection="1"/>
    <xf numFmtId="164" fontId="0" fillId="2" borderId="1" xfId="1" applyNumberFormat="1" applyFont="1" applyFill="1" applyBorder="1" applyProtection="1"/>
    <xf numFmtId="168" fontId="0" fillId="2" borderId="0" xfId="1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 applyProtection="1">
      <alignment horizontal="right"/>
      <protection locked="0"/>
    </xf>
    <xf numFmtId="0" fontId="8" fillId="0" borderId="0" xfId="2" applyFill="1"/>
  </cellXfs>
  <cellStyles count="3">
    <cellStyle name="Komma" xfId="1" builtinId="3"/>
    <cellStyle name="Link" xfId="2" builtinId="8"/>
    <cellStyle name="Standard" xfId="0" builtinId="0"/>
  </cellStyles>
  <dxfs count="4">
    <dxf>
      <font>
        <strike/>
      </font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v.admin.ch/estv/de/home/direkte-bundessteuer/dbst-fachinformationen/denominierung-des-kapital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stv.admin.ch/estv/de/home/direkte-bundessteuer/dbst-fachinformationen/denominierung-des-kapit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zoomScaleNormal="100" workbookViewId="0">
      <selection activeCell="A16" sqref="A16"/>
    </sheetView>
  </sheetViews>
  <sheetFormatPr baseColWidth="10" defaultColWidth="11.453125" defaultRowHeight="12.5" x14ac:dyDescent="0.25"/>
  <cols>
    <col min="1" max="1" width="32" customWidth="1"/>
    <col min="2" max="2" width="5.54296875" customWidth="1"/>
    <col min="3" max="3" width="10" customWidth="1"/>
    <col min="4" max="4" width="18.54296875" customWidth="1"/>
    <col min="5" max="5" width="16.1796875" customWidth="1"/>
    <col min="6" max="6" width="3.1796875" customWidth="1"/>
  </cols>
  <sheetData>
    <row r="2" spans="1:5" ht="15.5" x14ac:dyDescent="0.35">
      <c r="A2" s="2" t="s">
        <v>19</v>
      </c>
      <c r="B2" s="2"/>
    </row>
    <row r="4" spans="1:5" x14ac:dyDescent="0.25">
      <c r="A4" t="s">
        <v>1</v>
      </c>
      <c r="E4" t="s">
        <v>0</v>
      </c>
    </row>
    <row r="5" spans="1:5" x14ac:dyDescent="0.25">
      <c r="A5" t="s">
        <v>2</v>
      </c>
    </row>
    <row r="6" spans="1:5" x14ac:dyDescent="0.25">
      <c r="A6" t="s">
        <v>20</v>
      </c>
    </row>
    <row r="8" spans="1:5" ht="13" x14ac:dyDescent="0.3">
      <c r="A8" s="1" t="s">
        <v>35</v>
      </c>
      <c r="B8" s="1"/>
      <c r="C8" s="1" t="s">
        <v>36</v>
      </c>
      <c r="D8" s="31" t="s">
        <v>37</v>
      </c>
      <c r="E8" s="31" t="s">
        <v>45</v>
      </c>
    </row>
    <row r="9" spans="1:5" ht="15.65" customHeight="1" x14ac:dyDescent="0.35">
      <c r="A9" s="50" t="s">
        <v>41</v>
      </c>
      <c r="B9" s="38"/>
      <c r="C9" s="51">
        <v>99999</v>
      </c>
      <c r="D9" s="52">
        <v>45657</v>
      </c>
      <c r="E9" s="58" t="s">
        <v>15</v>
      </c>
    </row>
    <row r="13" spans="1:5" ht="13" x14ac:dyDescent="0.3">
      <c r="A13" s="1" t="s">
        <v>39</v>
      </c>
      <c r="B13" s="1"/>
    </row>
    <row r="14" spans="1:5" x14ac:dyDescent="0.25">
      <c r="A14" t="s">
        <v>3</v>
      </c>
      <c r="C14" s="53">
        <v>1.1000000000000001</v>
      </c>
    </row>
    <row r="15" spans="1:5" x14ac:dyDescent="0.25">
      <c r="A15" t="s">
        <v>4</v>
      </c>
      <c r="C15" s="53">
        <v>1.05</v>
      </c>
    </row>
    <row r="16" spans="1:5" x14ac:dyDescent="0.25">
      <c r="A16" s="60" t="s">
        <v>46</v>
      </c>
    </row>
    <row r="18" spans="1:9" ht="13" thickBot="1" x14ac:dyDescent="0.3">
      <c r="D18" s="5" t="s">
        <v>21</v>
      </c>
    </row>
    <row r="19" spans="1:9" ht="13" x14ac:dyDescent="0.3">
      <c r="A19" s="1" t="s">
        <v>5</v>
      </c>
      <c r="B19" s="1" t="s">
        <v>23</v>
      </c>
      <c r="C19" s="29" t="s">
        <v>6</v>
      </c>
      <c r="D19" s="30" t="s">
        <v>7</v>
      </c>
      <c r="E19" s="31" t="s">
        <v>8</v>
      </c>
    </row>
    <row r="20" spans="1:9" ht="13" x14ac:dyDescent="0.3">
      <c r="A20" t="s">
        <v>3</v>
      </c>
      <c r="B20" s="42">
        <v>1</v>
      </c>
      <c r="C20" s="15">
        <v>100</v>
      </c>
      <c r="D20" s="54">
        <v>50000</v>
      </c>
      <c r="E20" s="13">
        <f>D20*$C$14</f>
        <v>55000.000000000007</v>
      </c>
      <c r="I20" s="40"/>
    </row>
    <row r="21" spans="1:9" x14ac:dyDescent="0.25">
      <c r="A21" t="s">
        <v>9</v>
      </c>
      <c r="B21" s="42">
        <v>2.2000000000000002</v>
      </c>
      <c r="C21" s="15">
        <v>110</v>
      </c>
      <c r="D21" s="54">
        <v>5000</v>
      </c>
      <c r="E21" s="13">
        <f>D21*$C$14</f>
        <v>5500</v>
      </c>
    </row>
    <row r="22" spans="1:9" x14ac:dyDescent="0.25">
      <c r="A22" t="s">
        <v>10</v>
      </c>
      <c r="B22" s="42">
        <v>4.2</v>
      </c>
      <c r="C22" s="15">
        <v>130</v>
      </c>
      <c r="D22" s="54"/>
      <c r="E22" s="13">
        <f>D22*$C$14</f>
        <v>0</v>
      </c>
    </row>
    <row r="23" spans="1:9" ht="13" x14ac:dyDescent="0.3">
      <c r="A23" s="10" t="s">
        <v>26</v>
      </c>
      <c r="B23" s="43">
        <v>5</v>
      </c>
      <c r="C23" s="20">
        <v>140</v>
      </c>
      <c r="D23" s="21">
        <f>D20+D21-D22</f>
        <v>55000</v>
      </c>
      <c r="E23" s="22">
        <f>E20+E21-E22</f>
        <v>60500.000000000007</v>
      </c>
      <c r="F23" s="18"/>
    </row>
    <row r="24" spans="1:9" x14ac:dyDescent="0.25">
      <c r="A24" t="s">
        <v>24</v>
      </c>
      <c r="B24" s="42">
        <v>5.0999999999999996</v>
      </c>
      <c r="C24" s="15">
        <v>141</v>
      </c>
      <c r="D24" s="54"/>
      <c r="E24" s="14">
        <f>D24*$C$14</f>
        <v>0</v>
      </c>
    </row>
    <row r="25" spans="1:9" x14ac:dyDescent="0.25">
      <c r="A25" t="s">
        <v>25</v>
      </c>
      <c r="B25" s="42">
        <v>5.2</v>
      </c>
      <c r="C25" s="15">
        <v>144</v>
      </c>
      <c r="D25" s="36">
        <f>IF(D24&lt;=(0.4*D23),0,(D24-(0.4*D23)))</f>
        <v>0</v>
      </c>
      <c r="E25" s="14">
        <f>D25*$C$14</f>
        <v>0</v>
      </c>
    </row>
    <row r="26" spans="1:9" ht="13" x14ac:dyDescent="0.3">
      <c r="A26" s="10" t="s">
        <v>27</v>
      </c>
      <c r="B26" s="43">
        <v>5.3</v>
      </c>
      <c r="C26" s="20">
        <v>145</v>
      </c>
      <c r="D26" s="21">
        <f>D23-D24+D25</f>
        <v>55000</v>
      </c>
      <c r="E26" s="22">
        <f>E23-E24+E25</f>
        <v>60500.000000000007</v>
      </c>
    </row>
    <row r="27" spans="1:9" x14ac:dyDescent="0.25">
      <c r="A27" t="s">
        <v>22</v>
      </c>
      <c r="B27" s="42">
        <v>6</v>
      </c>
      <c r="C27" s="15">
        <v>150</v>
      </c>
      <c r="D27" s="54">
        <v>10000</v>
      </c>
      <c r="E27" s="13">
        <f>D27*$C$14</f>
        <v>11000</v>
      </c>
    </row>
    <row r="28" spans="1:9" ht="13.5" thickBot="1" x14ac:dyDescent="0.35">
      <c r="A28" s="3" t="s">
        <v>14</v>
      </c>
      <c r="B28" s="44">
        <v>7</v>
      </c>
      <c r="C28" s="19">
        <v>250</v>
      </c>
      <c r="D28" s="9">
        <f>D26-D27</f>
        <v>45000</v>
      </c>
      <c r="E28" s="23">
        <f>E26-E27</f>
        <v>49500.000000000007</v>
      </c>
      <c r="G28" s="16"/>
      <c r="H28" s="7"/>
    </row>
    <row r="29" spans="1:9" x14ac:dyDescent="0.25">
      <c r="G29" s="16"/>
      <c r="H29" s="7"/>
    </row>
    <row r="31" spans="1:9" ht="13" thickBot="1" x14ac:dyDescent="0.3"/>
    <row r="32" spans="1:9" x14ac:dyDescent="0.25">
      <c r="A32" t="s">
        <v>11</v>
      </c>
      <c r="B32" s="42">
        <v>14</v>
      </c>
      <c r="C32" s="15">
        <v>500</v>
      </c>
      <c r="D32" s="55">
        <v>100000</v>
      </c>
      <c r="E32" s="13">
        <f>D32*$C$15</f>
        <v>105000</v>
      </c>
    </row>
    <row r="33" spans="1:8" x14ac:dyDescent="0.25">
      <c r="A33" t="s">
        <v>28</v>
      </c>
      <c r="B33" s="42">
        <v>13.1</v>
      </c>
      <c r="C33" s="15">
        <v>285</v>
      </c>
      <c r="D33" s="54">
        <v>10000</v>
      </c>
      <c r="E33" s="13">
        <f>D33*$C$15</f>
        <v>10500</v>
      </c>
    </row>
    <row r="34" spans="1:8" x14ac:dyDescent="0.25">
      <c r="A34" t="s">
        <v>29</v>
      </c>
      <c r="B34" s="42">
        <v>13.2</v>
      </c>
      <c r="D34" s="24">
        <f>D20</f>
        <v>50000</v>
      </c>
      <c r="E34" s="13">
        <f>D34*$C$15</f>
        <v>52500</v>
      </c>
    </row>
    <row r="35" spans="1:8" x14ac:dyDescent="0.25">
      <c r="A35" t="s">
        <v>38</v>
      </c>
      <c r="B35" s="42">
        <v>13.1</v>
      </c>
      <c r="C35" s="15">
        <v>297</v>
      </c>
      <c r="D35" s="54">
        <v>20000</v>
      </c>
      <c r="E35" s="13">
        <f>D35*$C$15</f>
        <v>21000</v>
      </c>
    </row>
    <row r="36" spans="1:8" x14ac:dyDescent="0.25">
      <c r="B36" s="42"/>
      <c r="C36" s="15"/>
      <c r="D36" s="8"/>
      <c r="E36" s="13"/>
    </row>
    <row r="37" spans="1:8" x14ac:dyDescent="0.25">
      <c r="A37" t="s">
        <v>30</v>
      </c>
      <c r="B37" s="42">
        <v>15.1</v>
      </c>
      <c r="C37" s="15">
        <v>510</v>
      </c>
      <c r="D37" s="54">
        <v>0</v>
      </c>
      <c r="E37" s="14">
        <f>D37*C15</f>
        <v>0</v>
      </c>
    </row>
    <row r="38" spans="1:8" x14ac:dyDescent="0.25">
      <c r="A38" t="s">
        <v>31</v>
      </c>
      <c r="B38" s="42">
        <v>15.2</v>
      </c>
      <c r="C38" s="15">
        <v>511</v>
      </c>
      <c r="D38" s="54">
        <v>10000</v>
      </c>
      <c r="E38" s="13">
        <f>D38*$C$15</f>
        <v>10500</v>
      </c>
    </row>
    <row r="39" spans="1:8" x14ac:dyDescent="0.25">
      <c r="A39" t="s">
        <v>18</v>
      </c>
      <c r="B39" s="42">
        <v>15.3</v>
      </c>
      <c r="C39" s="15">
        <v>512</v>
      </c>
      <c r="D39" s="54"/>
      <c r="E39" s="13">
        <f>D39*$C$15</f>
        <v>0</v>
      </c>
    </row>
    <row r="40" spans="1:8" x14ac:dyDescent="0.25">
      <c r="A40" t="s">
        <v>12</v>
      </c>
      <c r="B40" s="42">
        <v>15.4</v>
      </c>
      <c r="C40" s="15">
        <v>518</v>
      </c>
      <c r="D40" s="54">
        <v>0</v>
      </c>
      <c r="E40" s="13">
        <f>D40*$C$15</f>
        <v>0</v>
      </c>
    </row>
    <row r="41" spans="1:8" ht="13" x14ac:dyDescent="0.3">
      <c r="A41" s="10" t="s">
        <v>13</v>
      </c>
      <c r="B41" s="43">
        <v>16</v>
      </c>
      <c r="C41" s="20">
        <v>520</v>
      </c>
      <c r="D41" s="26">
        <f>D33+D34-D35</f>
        <v>40000</v>
      </c>
      <c r="E41" s="32">
        <f>D41*$C$15</f>
        <v>42000</v>
      </c>
    </row>
    <row r="42" spans="1:8" ht="13" x14ac:dyDescent="0.3">
      <c r="A42" s="33" t="s">
        <v>42</v>
      </c>
      <c r="B42" s="45">
        <v>17</v>
      </c>
      <c r="C42" s="15">
        <v>525</v>
      </c>
      <c r="D42" s="54">
        <v>-5000</v>
      </c>
      <c r="E42" s="13">
        <f>D42*$C$15</f>
        <v>-5250</v>
      </c>
    </row>
    <row r="43" spans="1:8" ht="13" x14ac:dyDescent="0.3">
      <c r="A43" s="17" t="s">
        <v>32</v>
      </c>
      <c r="B43" s="46">
        <v>18</v>
      </c>
      <c r="C43" s="20">
        <v>530</v>
      </c>
      <c r="D43" s="21">
        <f>D32+D37+D38+D39+D40+D41+D42</f>
        <v>145000</v>
      </c>
      <c r="E43" s="22">
        <f>E32+E37+E38+E39+E40+E41+E42</f>
        <v>152250</v>
      </c>
    </row>
    <row r="44" spans="1:8" ht="13" x14ac:dyDescent="0.3">
      <c r="A44" s="6" t="s">
        <v>16</v>
      </c>
      <c r="B44" s="45">
        <v>20</v>
      </c>
      <c r="C44" s="15">
        <v>540</v>
      </c>
      <c r="D44" s="54">
        <v>15000</v>
      </c>
      <c r="E44" s="13">
        <f>D44*$C$15</f>
        <v>15750</v>
      </c>
      <c r="G44" s="10"/>
    </row>
    <row r="45" spans="1:8" x14ac:dyDescent="0.25">
      <c r="A45" t="s">
        <v>17</v>
      </c>
      <c r="B45" s="45">
        <v>21</v>
      </c>
      <c r="C45" s="15">
        <v>550</v>
      </c>
      <c r="D45" s="54">
        <v>0</v>
      </c>
      <c r="E45" s="13">
        <f>D45*$C$15</f>
        <v>0</v>
      </c>
    </row>
    <row r="46" spans="1:8" ht="13" x14ac:dyDescent="0.3">
      <c r="A46" s="10" t="s">
        <v>34</v>
      </c>
      <c r="B46" s="46"/>
      <c r="C46" s="20"/>
      <c r="D46" s="26">
        <f>SUM(D43:D45)</f>
        <v>160000</v>
      </c>
      <c r="E46" s="27">
        <f>SUM(E43:E45)</f>
        <v>168000</v>
      </c>
      <c r="F46" s="28"/>
    </row>
    <row r="47" spans="1:8" ht="13" x14ac:dyDescent="0.3">
      <c r="A47" t="s">
        <v>43</v>
      </c>
      <c r="B47" s="45">
        <v>22</v>
      </c>
      <c r="C47" s="15">
        <v>559</v>
      </c>
      <c r="D47" s="54">
        <v>0</v>
      </c>
      <c r="E47" s="13">
        <f>D47*$C$15</f>
        <v>0</v>
      </c>
      <c r="G47" s="10"/>
    </row>
    <row r="48" spans="1:8" ht="13.5" thickBot="1" x14ac:dyDescent="0.35">
      <c r="A48" s="3" t="s">
        <v>33</v>
      </c>
      <c r="B48" s="44">
        <v>23</v>
      </c>
      <c r="C48" s="19">
        <v>560</v>
      </c>
      <c r="D48" s="9">
        <f>D43+D44+D45+D47</f>
        <v>160000</v>
      </c>
      <c r="E48" s="25">
        <f>E43+E44+E45+E47</f>
        <v>168000</v>
      </c>
      <c r="G48" s="16"/>
      <c r="H48" s="7"/>
    </row>
    <row r="50" spans="1:6" x14ac:dyDescent="0.25">
      <c r="C50" s="15"/>
    </row>
    <row r="51" spans="1:6" ht="13" x14ac:dyDescent="0.25">
      <c r="A51" s="47" t="s">
        <v>44</v>
      </c>
    </row>
    <row r="52" spans="1:6" ht="13.5" x14ac:dyDescent="0.25">
      <c r="A52" s="48"/>
    </row>
    <row r="53" spans="1:6" ht="13" x14ac:dyDescent="0.3">
      <c r="A53" s="11"/>
      <c r="B53" s="11"/>
      <c r="F53" s="1"/>
    </row>
    <row r="56" spans="1:6" ht="13" x14ac:dyDescent="0.3">
      <c r="D56" s="10" t="s">
        <v>40</v>
      </c>
      <c r="E56" s="41">
        <f ca="1">TODAY()</f>
        <v>45057</v>
      </c>
    </row>
  </sheetData>
  <sheetProtection sheet="1" objects="1" scenarios="1"/>
  <conditionalFormatting sqref="H28">
    <cfRule type="cellIs" dxfId="3" priority="1" operator="equal">
      <formula>$E$28</formula>
    </cfRule>
  </conditionalFormatting>
  <conditionalFormatting sqref="H48">
    <cfRule type="cellIs" dxfId="2" priority="2" operator="equal">
      <formula>$E$48</formula>
    </cfRule>
    <cfRule type="cellIs" dxfId="1" priority="3" operator="equal">
      <formula>#REF!</formula>
    </cfRule>
    <cfRule type="cellIs" dxfId="0" priority="4" operator="equal">
      <formula>$H$48=#REF!</formula>
    </cfRule>
  </conditionalFormatting>
  <hyperlinks>
    <hyperlink ref="A16" r:id="rId1" display="Link ESTV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zoomScaleNormal="100" workbookViewId="0">
      <selection activeCell="A16" sqref="A16"/>
    </sheetView>
  </sheetViews>
  <sheetFormatPr baseColWidth="10" defaultColWidth="11.453125" defaultRowHeight="12.5" x14ac:dyDescent="0.25"/>
  <cols>
    <col min="1" max="1" width="32" customWidth="1"/>
    <col min="2" max="2" width="5.54296875" customWidth="1"/>
    <col min="3" max="3" width="8.81640625" customWidth="1"/>
    <col min="4" max="4" width="18.54296875" customWidth="1"/>
    <col min="5" max="5" width="16.1796875" customWidth="1"/>
    <col min="6" max="6" width="3.1796875" customWidth="1"/>
  </cols>
  <sheetData>
    <row r="2" spans="1:5" ht="15.5" x14ac:dyDescent="0.35">
      <c r="A2" s="2" t="s">
        <v>19</v>
      </c>
      <c r="B2" s="2"/>
    </row>
    <row r="4" spans="1:5" x14ac:dyDescent="0.25">
      <c r="A4" t="s">
        <v>1</v>
      </c>
      <c r="E4" t="s">
        <v>0</v>
      </c>
    </row>
    <row r="5" spans="1:5" x14ac:dyDescent="0.25">
      <c r="A5" t="s">
        <v>2</v>
      </c>
    </row>
    <row r="6" spans="1:5" x14ac:dyDescent="0.25">
      <c r="A6" t="s">
        <v>20</v>
      </c>
    </row>
    <row r="8" spans="1:5" ht="13" x14ac:dyDescent="0.3">
      <c r="A8" s="1" t="s">
        <v>35</v>
      </c>
      <c r="B8" s="1"/>
      <c r="C8" s="1" t="s">
        <v>36</v>
      </c>
      <c r="D8" s="1" t="s">
        <v>37</v>
      </c>
      <c r="E8" s="31" t="s">
        <v>45</v>
      </c>
    </row>
    <row r="9" spans="1:5" ht="15.65" customHeight="1" x14ac:dyDescent="0.35">
      <c r="A9" s="37"/>
      <c r="B9" s="38"/>
      <c r="C9" s="37"/>
      <c r="D9" s="39"/>
      <c r="E9" s="59"/>
    </row>
    <row r="13" spans="1:5" ht="13" x14ac:dyDescent="0.3">
      <c r="A13" s="1" t="s">
        <v>39</v>
      </c>
      <c r="B13" s="1"/>
      <c r="C13" s="4"/>
      <c r="D13" s="4"/>
      <c r="E13" s="12"/>
    </row>
    <row r="14" spans="1:5" x14ac:dyDescent="0.25">
      <c r="A14" t="s">
        <v>3</v>
      </c>
      <c r="C14" s="56"/>
    </row>
    <row r="15" spans="1:5" x14ac:dyDescent="0.25">
      <c r="A15" t="s">
        <v>4</v>
      </c>
      <c r="C15" s="57"/>
    </row>
    <row r="16" spans="1:5" x14ac:dyDescent="0.25">
      <c r="A16" s="60" t="s">
        <v>46</v>
      </c>
    </row>
    <row r="18" spans="1:9" ht="13" thickBot="1" x14ac:dyDescent="0.3">
      <c r="D18" s="5" t="s">
        <v>21</v>
      </c>
    </row>
    <row r="19" spans="1:9" ht="13" x14ac:dyDescent="0.3">
      <c r="A19" s="1" t="s">
        <v>5</v>
      </c>
      <c r="B19" s="1" t="s">
        <v>23</v>
      </c>
      <c r="C19" s="29" t="s">
        <v>6</v>
      </c>
      <c r="D19" s="30" t="s">
        <v>7</v>
      </c>
      <c r="E19" s="31" t="s">
        <v>8</v>
      </c>
    </row>
    <row r="20" spans="1:9" ht="13" x14ac:dyDescent="0.3">
      <c r="A20" t="s">
        <v>3</v>
      </c>
      <c r="B20" s="42">
        <v>1</v>
      </c>
      <c r="C20" s="15">
        <v>100</v>
      </c>
      <c r="D20" s="34">
        <v>0</v>
      </c>
      <c r="E20" s="13">
        <f>D20*$C$14</f>
        <v>0</v>
      </c>
      <c r="I20" s="40"/>
    </row>
    <row r="21" spans="1:9" x14ac:dyDescent="0.25">
      <c r="A21" t="s">
        <v>9</v>
      </c>
      <c r="B21" s="42">
        <v>2.2000000000000002</v>
      </c>
      <c r="C21" s="15">
        <v>110</v>
      </c>
      <c r="D21" s="34">
        <v>0</v>
      </c>
      <c r="E21" s="13">
        <f>D21*$C$14</f>
        <v>0</v>
      </c>
    </row>
    <row r="22" spans="1:9" x14ac:dyDescent="0.25">
      <c r="A22" t="s">
        <v>10</v>
      </c>
      <c r="B22" s="42">
        <v>4.2</v>
      </c>
      <c r="C22" s="15">
        <v>130</v>
      </c>
      <c r="D22" s="34">
        <v>0</v>
      </c>
      <c r="E22" s="13">
        <f>D22*$C$14</f>
        <v>0</v>
      </c>
    </row>
    <row r="23" spans="1:9" ht="13" x14ac:dyDescent="0.3">
      <c r="A23" s="10" t="s">
        <v>26</v>
      </c>
      <c r="B23" s="43">
        <v>5</v>
      </c>
      <c r="C23" s="20">
        <v>140</v>
      </c>
      <c r="D23" s="21">
        <f>D20+D21-D22</f>
        <v>0</v>
      </c>
      <c r="E23" s="22">
        <f>E20+E21-E22</f>
        <v>0</v>
      </c>
      <c r="F23" s="18"/>
    </row>
    <row r="24" spans="1:9" x14ac:dyDescent="0.25">
      <c r="A24" t="s">
        <v>24</v>
      </c>
      <c r="B24" s="42">
        <v>5.0999999999999996</v>
      </c>
      <c r="C24" s="15">
        <v>141</v>
      </c>
      <c r="D24" s="34">
        <v>0</v>
      </c>
      <c r="E24" s="14">
        <f>D24*$C$14</f>
        <v>0</v>
      </c>
    </row>
    <row r="25" spans="1:9" x14ac:dyDescent="0.25">
      <c r="A25" t="s">
        <v>25</v>
      </c>
      <c r="B25" s="42">
        <v>5.2</v>
      </c>
      <c r="C25" s="15">
        <v>144</v>
      </c>
      <c r="D25" s="36">
        <f>IF(D24&lt;=(0.4*D23),0,(D24-(0.4*D23)))</f>
        <v>0</v>
      </c>
      <c r="E25" s="14">
        <f>D25*$C$14</f>
        <v>0</v>
      </c>
    </row>
    <row r="26" spans="1:9" ht="13" x14ac:dyDescent="0.3">
      <c r="A26" s="10" t="s">
        <v>27</v>
      </c>
      <c r="B26" s="43">
        <v>5.3</v>
      </c>
      <c r="C26" s="20">
        <v>145</v>
      </c>
      <c r="D26" s="21">
        <f>D23-D24+D25</f>
        <v>0</v>
      </c>
      <c r="E26" s="22">
        <f>E23-E24+E25</f>
        <v>0</v>
      </c>
    </row>
    <row r="27" spans="1:9" x14ac:dyDescent="0.25">
      <c r="A27" t="s">
        <v>22</v>
      </c>
      <c r="B27" s="42">
        <v>6</v>
      </c>
      <c r="C27" s="15">
        <v>150</v>
      </c>
      <c r="D27" s="34">
        <v>0</v>
      </c>
      <c r="E27" s="13">
        <f>D27*$C$14</f>
        <v>0</v>
      </c>
    </row>
    <row r="28" spans="1:9" ht="13.5" thickBot="1" x14ac:dyDescent="0.35">
      <c r="A28" s="3" t="s">
        <v>14</v>
      </c>
      <c r="B28" s="44">
        <v>7</v>
      </c>
      <c r="C28" s="19">
        <v>250</v>
      </c>
      <c r="D28" s="9">
        <f>D26-D27</f>
        <v>0</v>
      </c>
      <c r="E28" s="23">
        <f>E26-E27</f>
        <v>0</v>
      </c>
      <c r="G28" s="16"/>
      <c r="H28" s="49"/>
    </row>
    <row r="29" spans="1:9" x14ac:dyDescent="0.25">
      <c r="G29" s="16"/>
      <c r="H29" s="49"/>
    </row>
    <row r="30" spans="1:9" x14ac:dyDescent="0.25">
      <c r="H30" s="6"/>
    </row>
    <row r="31" spans="1:9" ht="13" thickBot="1" x14ac:dyDescent="0.3">
      <c r="H31" s="6"/>
    </row>
    <row r="32" spans="1:9" x14ac:dyDescent="0.25">
      <c r="A32" t="s">
        <v>11</v>
      </c>
      <c r="B32" s="42">
        <v>14</v>
      </c>
      <c r="C32" s="15">
        <v>500</v>
      </c>
      <c r="D32" s="35">
        <v>0</v>
      </c>
      <c r="E32" s="13">
        <f>D32*$C$15</f>
        <v>0</v>
      </c>
      <c r="H32" s="6"/>
    </row>
    <row r="33" spans="1:8" x14ac:dyDescent="0.25">
      <c r="A33" t="s">
        <v>28</v>
      </c>
      <c r="B33" s="42">
        <v>13.1</v>
      </c>
      <c r="C33" s="15">
        <v>285</v>
      </c>
      <c r="D33" s="34">
        <v>0</v>
      </c>
      <c r="E33" s="13">
        <f>D33*$C$15</f>
        <v>0</v>
      </c>
      <c r="H33" s="6"/>
    </row>
    <row r="34" spans="1:8" x14ac:dyDescent="0.25">
      <c r="A34" t="s">
        <v>29</v>
      </c>
      <c r="B34" s="42">
        <v>13.2</v>
      </c>
      <c r="D34" s="24">
        <f>D20</f>
        <v>0</v>
      </c>
      <c r="E34" s="13">
        <f>D34*$C$15</f>
        <v>0</v>
      </c>
      <c r="H34" s="6"/>
    </row>
    <row r="35" spans="1:8" x14ac:dyDescent="0.25">
      <c r="A35" t="s">
        <v>38</v>
      </c>
      <c r="B35" s="42">
        <v>13.1</v>
      </c>
      <c r="C35" s="15">
        <v>297</v>
      </c>
      <c r="D35" s="34"/>
      <c r="E35" s="13">
        <f>D35*$C$15</f>
        <v>0</v>
      </c>
      <c r="H35" s="6"/>
    </row>
    <row r="36" spans="1:8" x14ac:dyDescent="0.25">
      <c r="B36" s="42"/>
      <c r="C36" s="15"/>
      <c r="D36" s="8"/>
      <c r="E36" s="13"/>
      <c r="H36" s="6"/>
    </row>
    <row r="37" spans="1:8" x14ac:dyDescent="0.25">
      <c r="A37" t="s">
        <v>30</v>
      </c>
      <c r="B37" s="42">
        <v>15.1</v>
      </c>
      <c r="C37" s="15">
        <v>510</v>
      </c>
      <c r="D37" s="34">
        <v>0</v>
      </c>
      <c r="E37" s="14">
        <f>D37*C15</f>
        <v>0</v>
      </c>
      <c r="H37" s="6"/>
    </row>
    <row r="38" spans="1:8" x14ac:dyDescent="0.25">
      <c r="A38" t="s">
        <v>31</v>
      </c>
      <c r="B38" s="42">
        <v>15.2</v>
      </c>
      <c r="C38" s="15">
        <v>511</v>
      </c>
      <c r="D38" s="34">
        <v>0</v>
      </c>
      <c r="E38" s="13">
        <f>D38*$C$15</f>
        <v>0</v>
      </c>
      <c r="H38" s="6"/>
    </row>
    <row r="39" spans="1:8" x14ac:dyDescent="0.25">
      <c r="A39" t="s">
        <v>18</v>
      </c>
      <c r="B39" s="42">
        <v>15.3</v>
      </c>
      <c r="C39" s="15">
        <v>512</v>
      </c>
      <c r="D39" s="34">
        <v>0</v>
      </c>
      <c r="E39" s="13">
        <f>D39*$C$15</f>
        <v>0</v>
      </c>
      <c r="H39" s="6"/>
    </row>
    <row r="40" spans="1:8" x14ac:dyDescent="0.25">
      <c r="A40" t="s">
        <v>12</v>
      </c>
      <c r="B40" s="42">
        <v>15.4</v>
      </c>
      <c r="C40" s="15">
        <v>518</v>
      </c>
      <c r="D40" s="34">
        <v>0</v>
      </c>
      <c r="E40" s="13">
        <f>D40*$C$15</f>
        <v>0</v>
      </c>
      <c r="H40" s="6"/>
    </row>
    <row r="41" spans="1:8" ht="13" x14ac:dyDescent="0.3">
      <c r="A41" s="10" t="s">
        <v>13</v>
      </c>
      <c r="B41" s="43">
        <v>16</v>
      </c>
      <c r="C41" s="20">
        <v>520</v>
      </c>
      <c r="D41" s="26">
        <f>D33+D34-D35</f>
        <v>0</v>
      </c>
      <c r="E41" s="32">
        <f>D41*$C$15</f>
        <v>0</v>
      </c>
      <c r="H41" s="6"/>
    </row>
    <row r="42" spans="1:8" ht="13" x14ac:dyDescent="0.3">
      <c r="A42" s="33" t="s">
        <v>42</v>
      </c>
      <c r="B42" s="45">
        <v>17</v>
      </c>
      <c r="C42" s="15">
        <v>525</v>
      </c>
      <c r="D42" s="34">
        <v>0</v>
      </c>
      <c r="E42" s="13">
        <f>D42*$C$15</f>
        <v>0</v>
      </c>
      <c r="H42" s="6"/>
    </row>
    <row r="43" spans="1:8" ht="13" x14ac:dyDescent="0.3">
      <c r="A43" s="17" t="s">
        <v>32</v>
      </c>
      <c r="B43" s="46">
        <v>18</v>
      </c>
      <c r="C43" s="20">
        <v>530</v>
      </c>
      <c r="D43" s="21">
        <f>D32+D37+D38+D39+D40+D41+D42</f>
        <v>0</v>
      </c>
      <c r="E43" s="22">
        <f>E32+E37+E38+E39+E40+E41+E42</f>
        <v>0</v>
      </c>
      <c r="H43" s="6"/>
    </row>
    <row r="44" spans="1:8" ht="13" x14ac:dyDescent="0.3">
      <c r="A44" s="6" t="s">
        <v>16</v>
      </c>
      <c r="B44" s="45">
        <v>20</v>
      </c>
      <c r="C44" s="15">
        <v>540</v>
      </c>
      <c r="D44" s="34">
        <v>0</v>
      </c>
      <c r="E44" s="13">
        <f>D44*$C$15</f>
        <v>0</v>
      </c>
      <c r="G44" s="10"/>
      <c r="H44" s="6"/>
    </row>
    <row r="45" spans="1:8" x14ac:dyDescent="0.25">
      <c r="A45" t="s">
        <v>17</v>
      </c>
      <c r="B45" s="45">
        <v>21</v>
      </c>
      <c r="C45" s="15">
        <v>550</v>
      </c>
      <c r="D45" s="34">
        <v>0</v>
      </c>
      <c r="E45" s="13">
        <f>D45*$C$15</f>
        <v>0</v>
      </c>
      <c r="H45" s="6"/>
    </row>
    <row r="46" spans="1:8" ht="13" x14ac:dyDescent="0.3">
      <c r="A46" s="10" t="s">
        <v>34</v>
      </c>
      <c r="B46" s="46"/>
      <c r="C46" s="20"/>
      <c r="D46" s="26">
        <f>SUM(D43:D45)</f>
        <v>0</v>
      </c>
      <c r="E46" s="27">
        <f>SUM(E43:E45)</f>
        <v>0</v>
      </c>
      <c r="F46" s="28"/>
      <c r="H46" s="6"/>
    </row>
    <row r="47" spans="1:8" ht="13" x14ac:dyDescent="0.3">
      <c r="A47" t="s">
        <v>43</v>
      </c>
      <c r="B47" s="45">
        <v>22</v>
      </c>
      <c r="C47" s="15">
        <v>559</v>
      </c>
      <c r="D47" s="34">
        <v>0</v>
      </c>
      <c r="E47" s="13">
        <f>D47*$C$15</f>
        <v>0</v>
      </c>
      <c r="G47" s="10"/>
      <c r="H47" s="6"/>
    </row>
    <row r="48" spans="1:8" ht="13.5" thickBot="1" x14ac:dyDescent="0.35">
      <c r="A48" s="3" t="s">
        <v>33</v>
      </c>
      <c r="B48" s="44">
        <v>23</v>
      </c>
      <c r="C48" s="19">
        <v>560</v>
      </c>
      <c r="D48" s="9">
        <f>D43+D44+D45+D47</f>
        <v>0</v>
      </c>
      <c r="E48" s="25">
        <f>E43+E44+E45+E47</f>
        <v>0</v>
      </c>
      <c r="G48" s="16"/>
      <c r="H48" s="49"/>
    </row>
    <row r="49" spans="1:8" x14ac:dyDescent="0.25">
      <c r="H49" s="6"/>
    </row>
    <row r="50" spans="1:8" x14ac:dyDescent="0.25">
      <c r="C50" s="15"/>
      <c r="H50" s="6"/>
    </row>
    <row r="51" spans="1:8" ht="13" x14ac:dyDescent="0.25">
      <c r="A51" s="47" t="s">
        <v>44</v>
      </c>
    </row>
    <row r="52" spans="1:8" ht="13.5" x14ac:dyDescent="0.25">
      <c r="A52" s="48"/>
    </row>
    <row r="53" spans="1:8" ht="13" x14ac:dyDescent="0.3">
      <c r="A53" s="11"/>
      <c r="B53" s="11"/>
      <c r="F53" s="1"/>
    </row>
    <row r="56" spans="1:8" ht="13" x14ac:dyDescent="0.3">
      <c r="D56" s="10" t="s">
        <v>40</v>
      </c>
      <c r="E56" s="41">
        <f ca="1">TODAY()</f>
        <v>45057</v>
      </c>
    </row>
  </sheetData>
  <sheetProtection sheet="1" objects="1" scenarios="1"/>
  <hyperlinks>
    <hyperlink ref="A16" r:id="rId1" display="Link ESTV"/>
  </hyperlinks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c_termin_lookup_helper xmlns="82675a1d-2274-46ff-95b6-7e628f04e7b8" xsi:nil="true"/>
    <Applikation xmlns="76038e52-fde4-4c61-9920-64a9c71f86ec" xsi:nil="true"/>
    <Management xmlns="76038e52-fde4-4c61-9920-64a9c71f86ec">Coordination Management</Management>
    <IconOverlay xmlns="http://schemas.microsoft.com/sharepoint/v4" xsi:nil="true"/>
    <oc_traktandum_lookup xmlns="76038E52-FDE4-4C61-9920-64A9C71F86EC"/>
    <Steuerperiode xmlns="76038e52-fde4-4c61-9920-64a9c71f86ec">2022</Steuerperiode>
    <oc_termin_lookup xmlns="76038E52-FDE4-4C61-9920-64A9C71F86EC"/>
    <oc_document_is_common xmlns="82675a1d-2274-46ff-95b6-7e628f04e7b8" xsi:nil="true"/>
    <oc_traktandum_lookup_helper xmlns="82675a1d-2274-46ff-95b6-7e628f04e7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D033C48538134C843141403A73696E" ma:contentTypeVersion="3" ma:contentTypeDescription="Ein neues Dokument erstellen." ma:contentTypeScope="" ma:versionID="4eff2025ff21a21794f34bf28854f8a1">
  <xsd:schema xmlns:xsd="http://www.w3.org/2001/XMLSchema" xmlns:xs="http://www.w3.org/2001/XMLSchema" xmlns:p="http://schemas.microsoft.com/office/2006/metadata/properties" xmlns:ns2="76038E52-FDE4-4C61-9920-64A9C71F86EC" xmlns:ns3="82675a1d-2274-46ff-95b6-7e628f04e7b8" xmlns:ns4="76038e52-fde4-4c61-9920-64a9c71f86ec" xmlns:ns5="http://schemas.microsoft.com/sharepoint/v4" targetNamespace="http://schemas.microsoft.com/office/2006/metadata/properties" ma:root="true" ma:fieldsID="2166061bc2b43f3cd8cc0250ce31a308" ns2:_="" ns3:_="" ns4:_="" ns5:_="">
    <xsd:import namespace="76038E52-FDE4-4C61-9920-64A9C71F86EC"/>
    <xsd:import namespace="82675a1d-2274-46ff-95b6-7e628f04e7b8"/>
    <xsd:import namespace="76038e52-fde4-4c61-9920-64a9c71f86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c_termin_lookup" minOccurs="0"/>
                <xsd:element ref="ns2:Termin_x003a_ID" minOccurs="0"/>
                <xsd:element ref="ns2:oc_traktandum_lookup" minOccurs="0"/>
                <xsd:element ref="ns2:Traktandum_x003a_ID" minOccurs="0"/>
                <xsd:element ref="ns3:oc_document_is_common" minOccurs="0"/>
                <xsd:element ref="ns3:oc_termin_lookup_helper" minOccurs="0"/>
                <xsd:element ref="ns3:oc_traktandum_lookup_helper" minOccurs="0"/>
                <xsd:element ref="ns4:Applikation" minOccurs="0"/>
                <xsd:element ref="ns4:Applikation_x003a_Prozess" minOccurs="0"/>
                <xsd:element ref="ns4:Steuerperiode" minOccurs="0"/>
                <xsd:element ref="ns4:Management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38E52-FDE4-4C61-9920-64A9C71F86EC" elementFormDefault="qualified">
    <xsd:import namespace="http://schemas.microsoft.com/office/2006/documentManagement/types"/>
    <xsd:import namespace="http://schemas.microsoft.com/office/infopath/2007/PartnerControls"/>
    <xsd:element name="oc_termin_lookup" ma:index="8" nillable="true" ma:displayName="Termin" ma:list="{BB700DE0-3165-4E86-9389-1B110922171A}" ma:internalName="oc_termin_looku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rmin_x003a_ID" ma:index="9" nillable="true" ma:displayName="Termin:ID" ma:list="{BB700DE0-3165-4E86-9389-1B110922171A}" ma:internalName="Termin_x003a_ID" ma:readOnly="true" ma:showField="ID" ma:web="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_traktandum_lookup" ma:index="10" nillable="true" ma:displayName="Traktandum" ma:list="{241DB2EC-08C6-4331-9111-F1E173B0867A}" ma:internalName="oc_traktandum_looku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ktandum_x003a_ID" ma:index="11" nillable="true" ma:displayName="Traktandum:ID" ma:list="{241DB2EC-08C6-4331-9111-F1E173B0867A}" ma:internalName="Traktandum_x003a_ID" ma:readOnly="true" ma:showField="ID" ma:web="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75a1d-2274-46ff-95b6-7e628f04e7b8" elementFormDefault="qualified">
    <xsd:import namespace="http://schemas.microsoft.com/office/2006/documentManagement/types"/>
    <xsd:import namespace="http://schemas.microsoft.com/office/infopath/2007/PartnerControls"/>
    <xsd:element name="oc_document_is_common" ma:index="12" nillable="true" ma:displayName="Allgemeines Sitzungsdokument" ma:description="Allgemeine Sitzungsdokumente werden unabhängig von der Terminzuteilung bei jedem Termin separiert aufgeführt. Weitere Informationen zu dieser Option sind im Benutzerhandbuch erhältlich." ma:internalName="oc_document_is_common">
      <xsd:simpleType>
        <xsd:restriction base="dms:Boolean"/>
      </xsd:simpleType>
    </xsd:element>
    <xsd:element name="oc_termin_lookup_helper" ma:index="13" nillable="true" ma:displayName="Termin Lookup Helper" ma:internalName="oc_termin_lookup_helper">
      <xsd:simpleType>
        <xsd:restriction base="dms:Text"/>
      </xsd:simpleType>
    </xsd:element>
    <xsd:element name="oc_traktandum_lookup_helper" ma:index="14" nillable="true" ma:displayName="Traktandum Lookup Helper" ma:internalName="oc_traktandum_lookup_help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38e52-fde4-4c61-9920-64a9c71f86ec" elementFormDefault="qualified">
    <xsd:import namespace="http://schemas.microsoft.com/office/2006/documentManagement/types"/>
    <xsd:import namespace="http://schemas.microsoft.com/office/infopath/2007/PartnerControls"/>
    <xsd:element name="Applikation" ma:index="15" nillable="true" ma:displayName="Applikation" ma:list="{9ff46e53-6aaa-41d4-a27b-fe8f5640fdd4}" ma:internalName="Applikation" ma:showField="Title">
      <xsd:simpleType>
        <xsd:restriction base="dms:Lookup"/>
      </xsd:simpleType>
    </xsd:element>
    <xsd:element name="Applikation_x003a_Prozess" ma:index="16" nillable="true" ma:displayName="Applikation:Prozess" ma:list="{9ff46e53-6aaa-41d4-a27b-fe8f5640fdd4}" ma:internalName="Applikation_x003a_Prozess" ma:readOnly="true" ma:showField="Prozess" ma:web="a09507fc-bfe2-4d96-86f8-9bc9163994e9">
      <xsd:simpleType>
        <xsd:restriction base="dms:Lookup"/>
      </xsd:simpleType>
    </xsd:element>
    <xsd:element name="Steuerperiode" ma:index="17" nillable="true" ma:displayName="Steuerperiode" ma:default="2022" ma:format="Dropdown" ma:internalName="Steuerperiode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Management" ma:index="18" nillable="true" ma:displayName="Management" ma:default="Coordination Management" ma:format="Dropdown" ma:internalName="Management">
      <xsd:simpleType>
        <xsd:restriction base="dms:Choice">
          <xsd:enumeration value="Analysis Management"/>
          <xsd:enumeration value="Availabilty Management"/>
          <xsd:enumeration value="Change Management"/>
          <xsd:enumeration value="Coordination Management"/>
          <xsd:enumeration value="Delivery Management"/>
          <xsd:enumeration value="Deployment Management"/>
          <xsd:enumeration value="Financial Management"/>
          <xsd:enumeration value="Incident Management"/>
          <xsd:enumeration value="Project Management"/>
          <xsd:enumeration value="Release Management"/>
          <xsd:enumeration value="Response Management"/>
          <xsd:enumeration value="Security Management"/>
          <xsd:enumeration value="Strategy Management"/>
          <xsd:enumeration value="Test Manage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C7D548-35A8-4CA8-869B-8BB9611903FD}"/>
</file>

<file path=customXml/itemProps2.xml><?xml version="1.0" encoding="utf-8"?>
<ds:datastoreItem xmlns:ds="http://schemas.openxmlformats.org/officeDocument/2006/customXml" ds:itemID="{AFEEE599-E983-46DA-B8A5-E89CC131F9AA}"/>
</file>

<file path=customXml/itemProps3.xml><?xml version="1.0" encoding="utf-8"?>
<ds:datastoreItem xmlns:ds="http://schemas.openxmlformats.org/officeDocument/2006/customXml" ds:itemID="{6D22F8B4-73CB-40DD-8E0B-925D8AAE49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Bsp. Steuerfaktoren (extern) </vt:lpstr>
      <vt:lpstr>Steuerfaktoren (extern)</vt:lpstr>
    </vt:vector>
  </TitlesOfParts>
  <Manager/>
  <Company>Kanton St.Gallen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Schwägler</dc:creator>
  <cp:keywords/>
  <dc:description/>
  <cp:lastModifiedBy>Fabian Schwägler</cp:lastModifiedBy>
  <cp:revision/>
  <cp:lastPrinted>2023-01-20T15:11:56Z</cp:lastPrinted>
  <dcterms:created xsi:type="dcterms:W3CDTF">2022-04-04T06:16:46Z</dcterms:created>
  <dcterms:modified xsi:type="dcterms:W3CDTF">2023-05-11T08:28:19Z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0x01010098D033C48538134C843141403A73696E</vt:lpwstr>
  </property>
</Properties>
</file>