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64011"/>
  <mc:AlternateContent xmlns:mc="http://schemas.openxmlformats.org/markup-compatibility/2006">
    <mc:Choice Requires="x15">
      <x15ac:absPath xmlns:x15ac="http://schemas.microsoft.com/office/spreadsheetml/2010/11/ac" url="O:\root\2\8\2266\2 GPK Handbuch 2019\2.2 Kapitel in Bearbeitung\Kapitel 5 Anhang 1 Hilfsmittel\"/>
    </mc:Choice>
  </mc:AlternateContent>
  <bookViews>
    <workbookView xWindow="0" yWindow="0" windowWidth="28800" windowHeight="12345"/>
  </bookViews>
  <sheets>
    <sheet name="Anleitung &amp; Glossar" sheetId="13" r:id="rId1"/>
    <sheet name="Stammdaten" sheetId="8" r:id="rId2"/>
    <sheet name="Prüfung ER" sheetId="9" r:id="rId3"/>
    <sheet name="Prüfung Bilanz" sheetId="10" r:id="rId4"/>
    <sheet name="Auswertung" sheetId="11" r:id="rId5"/>
    <sheet name="Haftungsausschluss" sheetId="12" r:id="rId6"/>
  </sheets>
  <definedNames>
    <definedName name="_xlnm.Print_Area" localSheetId="4">Auswertung!$A$1:$J$20</definedName>
    <definedName name="_xlnm.Print_Area" localSheetId="3">'Prüfung Bilanz'!$A$1:$J$39</definedName>
    <definedName name="_xlnm.Print_Area" localSheetId="2">'Prüfung ER'!$A$1:$K$109</definedName>
    <definedName name="_xlnm.Print_Area" localSheetId="1">Stammdaten!$A$1:$G$25</definedName>
    <definedName name="_xlnm.Print_Titles" localSheetId="2">'Prüfung ER'!$1:$5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6" i="9" l="1"/>
  <c r="E105" i="9"/>
  <c r="E104" i="9"/>
  <c r="E103" i="9"/>
  <c r="E102" i="9"/>
  <c r="E101" i="9"/>
  <c r="E100" i="9"/>
  <c r="E99" i="9"/>
  <c r="E98" i="9"/>
  <c r="E97" i="9"/>
  <c r="E96" i="9"/>
  <c r="E95" i="9"/>
  <c r="E94" i="9"/>
  <c r="E93" i="9"/>
  <c r="E92" i="9"/>
  <c r="E91" i="9"/>
  <c r="E90" i="9"/>
  <c r="E89" i="9"/>
  <c r="E88" i="9"/>
  <c r="E87" i="9"/>
  <c r="E86" i="9"/>
  <c r="E85" i="9"/>
  <c r="E84" i="9"/>
  <c r="E83" i="9"/>
  <c r="E82" i="9"/>
  <c r="E81" i="9"/>
  <c r="E80" i="9"/>
  <c r="E79" i="9"/>
  <c r="E78" i="9"/>
  <c r="E77" i="9"/>
  <c r="E76" i="9"/>
  <c r="E75" i="9"/>
  <c r="E74" i="9"/>
  <c r="E73" i="9"/>
  <c r="E72" i="9"/>
  <c r="E71" i="9"/>
  <c r="E70" i="9"/>
  <c r="E69" i="9"/>
  <c r="E68" i="9"/>
  <c r="E67" i="9"/>
  <c r="E66" i="9"/>
  <c r="J106" i="9"/>
  <c r="J105" i="9"/>
  <c r="J104" i="9"/>
  <c r="J103" i="9"/>
  <c r="J102" i="9"/>
  <c r="J101" i="9"/>
  <c r="J100" i="9"/>
  <c r="J99" i="9"/>
  <c r="J98" i="9"/>
  <c r="J97" i="9"/>
  <c r="J96" i="9"/>
  <c r="J95" i="9"/>
  <c r="J94" i="9"/>
  <c r="J93" i="9"/>
  <c r="J92" i="9"/>
  <c r="J91" i="9"/>
  <c r="J90" i="9"/>
  <c r="J89" i="9"/>
  <c r="J88" i="9"/>
  <c r="J87" i="9"/>
  <c r="J86" i="9"/>
  <c r="J85" i="9"/>
  <c r="J84" i="9"/>
  <c r="J83" i="9"/>
  <c r="J82" i="9"/>
  <c r="J81" i="9"/>
  <c r="J80" i="9"/>
  <c r="J79" i="9"/>
  <c r="J78" i="9"/>
  <c r="J77" i="9"/>
  <c r="J76" i="9"/>
  <c r="J75" i="9"/>
  <c r="J74" i="9"/>
  <c r="J73" i="9"/>
  <c r="J72" i="9"/>
  <c r="J71" i="9"/>
  <c r="J70" i="9"/>
  <c r="J69" i="9"/>
  <c r="J68" i="9"/>
  <c r="J67" i="9"/>
  <c r="G7" i="11"/>
  <c r="H7" i="11"/>
  <c r="D59" i="9" l="1"/>
  <c r="D58" i="9"/>
  <c r="J58" i="9" s="1"/>
  <c r="D57" i="9"/>
  <c r="D56" i="9"/>
  <c r="D55" i="9"/>
  <c r="J55" i="9" s="1"/>
  <c r="D54" i="9"/>
  <c r="D53" i="9"/>
  <c r="D52" i="9"/>
  <c r="D51" i="9"/>
  <c r="D50" i="9"/>
  <c r="J50" i="9" s="1"/>
  <c r="D49" i="9"/>
  <c r="D48" i="9"/>
  <c r="D47" i="9"/>
  <c r="J47" i="9" s="1"/>
  <c r="D46" i="9"/>
  <c r="D45" i="9"/>
  <c r="D44" i="9"/>
  <c r="D43" i="9"/>
  <c r="D42" i="9"/>
  <c r="J42" i="9" s="1"/>
  <c r="D41" i="9"/>
  <c r="D40" i="9"/>
  <c r="D39" i="9"/>
  <c r="J39" i="9" s="1"/>
  <c r="D38" i="9"/>
  <c r="D37" i="9"/>
  <c r="D36" i="9"/>
  <c r="D35" i="9"/>
  <c r="D34" i="9"/>
  <c r="J34" i="9" s="1"/>
  <c r="D33" i="9"/>
  <c r="D32" i="9"/>
  <c r="D31" i="9"/>
  <c r="J31" i="9" s="1"/>
  <c r="D30" i="9"/>
  <c r="D29" i="9"/>
  <c r="D28" i="9"/>
  <c r="D27" i="9"/>
  <c r="D26" i="9"/>
  <c r="J26" i="9" s="1"/>
  <c r="D25" i="9"/>
  <c r="D24" i="9"/>
  <c r="D23" i="9"/>
  <c r="J23" i="9" s="1"/>
  <c r="D22" i="9"/>
  <c r="D21" i="9"/>
  <c r="D20" i="9"/>
  <c r="D19" i="9"/>
  <c r="D18" i="9"/>
  <c r="J18" i="9" s="1"/>
  <c r="D17" i="9"/>
  <c r="D16" i="9"/>
  <c r="D15" i="9"/>
  <c r="J15" i="9" s="1"/>
  <c r="D14" i="9"/>
  <c r="D13" i="9"/>
  <c r="D12" i="9"/>
  <c r="J12" i="9" s="1"/>
  <c r="D11" i="9"/>
  <c r="J59" i="9"/>
  <c r="J57" i="9"/>
  <c r="J56" i="9"/>
  <c r="J54" i="9"/>
  <c r="J53" i="9"/>
  <c r="J52" i="9"/>
  <c r="J51" i="9"/>
  <c r="J49" i="9"/>
  <c r="J48" i="9"/>
  <c r="J46" i="9"/>
  <c r="J45" i="9"/>
  <c r="J44" i="9"/>
  <c r="J43" i="9"/>
  <c r="J41" i="9"/>
  <c r="J40" i="9"/>
  <c r="J38" i="9"/>
  <c r="J37" i="9"/>
  <c r="J36" i="9"/>
  <c r="J35" i="9"/>
  <c r="J33" i="9"/>
  <c r="J32" i="9"/>
  <c r="J30" i="9"/>
  <c r="J29" i="9"/>
  <c r="J28" i="9"/>
  <c r="J27" i="9"/>
  <c r="J25" i="9"/>
  <c r="J24" i="9"/>
  <c r="J22" i="9"/>
  <c r="J21" i="9"/>
  <c r="J20" i="9"/>
  <c r="J19" i="9"/>
  <c r="J17" i="9"/>
  <c r="J16" i="9"/>
  <c r="J14" i="9"/>
  <c r="J13" i="9"/>
  <c r="D10" i="9" l="1"/>
  <c r="H30" i="10" l="1"/>
  <c r="H28" i="10"/>
  <c r="H24" i="10"/>
  <c r="H12" i="10"/>
  <c r="G35" i="10" l="1"/>
  <c r="F35" i="10"/>
  <c r="E35" i="10"/>
  <c r="G34" i="10"/>
  <c r="F34" i="10"/>
  <c r="E34" i="10"/>
  <c r="G33" i="10"/>
  <c r="F33" i="10"/>
  <c r="E33" i="10"/>
  <c r="G32" i="10"/>
  <c r="H32" i="10" s="1"/>
  <c r="F32" i="10"/>
  <c r="E32" i="10"/>
  <c r="G31" i="10"/>
  <c r="H31" i="10" s="1"/>
  <c r="F31" i="10"/>
  <c r="E31" i="10"/>
  <c r="G30" i="10"/>
  <c r="F30" i="10"/>
  <c r="E30" i="10"/>
  <c r="G29" i="10"/>
  <c r="F29" i="10"/>
  <c r="E29" i="10"/>
  <c r="G28" i="10"/>
  <c r="F28" i="10"/>
  <c r="E28" i="10"/>
  <c r="G27" i="10"/>
  <c r="F27" i="10"/>
  <c r="E27" i="10"/>
  <c r="G26" i="10"/>
  <c r="F26" i="10"/>
  <c r="E26" i="10"/>
  <c r="G25" i="10"/>
  <c r="F25" i="10"/>
  <c r="E25" i="10"/>
  <c r="G24" i="10"/>
  <c r="F24" i="10"/>
  <c r="E24" i="10"/>
  <c r="G23" i="10"/>
  <c r="H23" i="10" s="1"/>
  <c r="F23" i="10"/>
  <c r="E23" i="10"/>
  <c r="G22" i="10"/>
  <c r="F22" i="10"/>
  <c r="E22" i="10"/>
  <c r="G21" i="10"/>
  <c r="F21" i="10"/>
  <c r="E21" i="10"/>
  <c r="G20" i="10"/>
  <c r="E20" i="10"/>
  <c r="F20" i="10" s="1"/>
  <c r="G19" i="10"/>
  <c r="E19" i="10"/>
  <c r="F19" i="10" s="1"/>
  <c r="E36" i="10"/>
  <c r="F36" i="10"/>
  <c r="G36" i="10"/>
  <c r="E37" i="10"/>
  <c r="F37" i="10"/>
  <c r="G37" i="10"/>
  <c r="E38" i="10"/>
  <c r="F38" i="10"/>
  <c r="G38" i="10"/>
  <c r="E39" i="10"/>
  <c r="F39" i="10"/>
  <c r="G39" i="10"/>
  <c r="H38" i="10" l="1"/>
  <c r="H36" i="10"/>
  <c r="H27" i="10"/>
  <c r="H35" i="10"/>
  <c r="H22" i="10"/>
  <c r="H25" i="10"/>
  <c r="H33" i="10"/>
  <c r="H39" i="10"/>
  <c r="H20" i="10"/>
  <c r="H26" i="10"/>
  <c r="H34" i="10"/>
  <c r="H37" i="10"/>
  <c r="H21" i="10"/>
  <c r="H29" i="10"/>
  <c r="H19" i="10"/>
  <c r="E21" i="8" l="1"/>
  <c r="F18" i="10"/>
  <c r="F17" i="10"/>
  <c r="F14" i="10"/>
  <c r="F13" i="10"/>
  <c r="I1" i="11"/>
  <c r="B1" i="11"/>
  <c r="J66" i="9" l="1"/>
  <c r="E59" i="9"/>
  <c r="E53" i="9"/>
  <c r="E46" i="9"/>
  <c r="F46" i="9" s="1"/>
  <c r="E31" i="9"/>
  <c r="E24" i="9"/>
  <c r="E33" i="9"/>
  <c r="E25" i="9"/>
  <c r="F25" i="9" s="1"/>
  <c r="E58" i="9"/>
  <c r="E52" i="9"/>
  <c r="F52" i="9" s="1"/>
  <c r="E41" i="9"/>
  <c r="F41" i="9" s="1"/>
  <c r="E37" i="9"/>
  <c r="F37" i="9" s="1"/>
  <c r="E30" i="9"/>
  <c r="F30" i="9" s="1"/>
  <c r="E23" i="9"/>
  <c r="E13" i="9"/>
  <c r="F13" i="9" s="1"/>
  <c r="E39" i="9"/>
  <c r="E11" i="9"/>
  <c r="E56" i="9"/>
  <c r="E43" i="9"/>
  <c r="E28" i="9"/>
  <c r="F28" i="9" s="1"/>
  <c r="E20" i="9"/>
  <c r="F20" i="9" s="1"/>
  <c r="E42" i="9"/>
  <c r="F42" i="9" s="1"/>
  <c r="E14" i="9"/>
  <c r="E51" i="9"/>
  <c r="E45" i="9"/>
  <c r="F45" i="9" s="1"/>
  <c r="E40" i="9"/>
  <c r="E36" i="9"/>
  <c r="F36" i="9" s="1"/>
  <c r="E22" i="9"/>
  <c r="E17" i="9"/>
  <c r="F17" i="9" s="1"/>
  <c r="E12" i="9"/>
  <c r="F12" i="9" s="1"/>
  <c r="E44" i="9"/>
  <c r="F44" i="9" s="1"/>
  <c r="E16" i="9"/>
  <c r="E34" i="9"/>
  <c r="F34" i="9" s="1"/>
  <c r="E15" i="9"/>
  <c r="E48" i="9"/>
  <c r="E18" i="9"/>
  <c r="F18" i="9" s="1"/>
  <c r="E57" i="9"/>
  <c r="F57" i="9" s="1"/>
  <c r="E50" i="9"/>
  <c r="F50" i="9" s="1"/>
  <c r="E35" i="9"/>
  <c r="E29" i="9"/>
  <c r="E21" i="9"/>
  <c r="F21" i="9" s="1"/>
  <c r="E38" i="9"/>
  <c r="F38" i="9" s="1"/>
  <c r="E32" i="9"/>
  <c r="E55" i="9"/>
  <c r="E49" i="9"/>
  <c r="F49" i="9" s="1"/>
  <c r="E27" i="9"/>
  <c r="E19" i="9"/>
  <c r="E54" i="9"/>
  <c r="E26" i="9"/>
  <c r="F26" i="9" s="1"/>
  <c r="E47" i="9"/>
  <c r="E10" i="9"/>
  <c r="C1" i="9"/>
  <c r="I107" i="9"/>
  <c r="H107" i="9"/>
  <c r="H60" i="9"/>
  <c r="C107" i="9"/>
  <c r="C108" i="9" s="1"/>
  <c r="E13" i="10"/>
  <c r="E14" i="10"/>
  <c r="E15" i="10"/>
  <c r="F15" i="10" s="1"/>
  <c r="E16" i="10"/>
  <c r="F16" i="10" s="1"/>
  <c r="E17" i="10"/>
  <c r="E18" i="10"/>
  <c r="E11" i="10"/>
  <c r="F11" i="10" s="1"/>
  <c r="E12" i="10"/>
  <c r="F12" i="10" s="1"/>
  <c r="G12" i="10"/>
  <c r="G13" i="10"/>
  <c r="G14" i="10"/>
  <c r="G15" i="10"/>
  <c r="G16" i="10"/>
  <c r="G17" i="10"/>
  <c r="G18" i="10"/>
  <c r="G11" i="10"/>
  <c r="J1" i="10"/>
  <c r="B1" i="10"/>
  <c r="K1" i="9"/>
  <c r="C60" i="9"/>
  <c r="C61" i="9" s="1"/>
  <c r="I59" i="9"/>
  <c r="E19" i="8"/>
  <c r="E11" i="8"/>
  <c r="E10" i="8"/>
  <c r="G19" i="9" l="1"/>
  <c r="F19" i="9"/>
  <c r="G33" i="9"/>
  <c r="F33" i="9"/>
  <c r="G54" i="9"/>
  <c r="F54" i="9"/>
  <c r="G29" i="9"/>
  <c r="F29" i="9"/>
  <c r="G16" i="9"/>
  <c r="F16" i="9"/>
  <c r="G51" i="9"/>
  <c r="F51" i="9"/>
  <c r="G39" i="9"/>
  <c r="F39" i="9"/>
  <c r="G17" i="9"/>
  <c r="G13" i="9"/>
  <c r="G45" i="9"/>
  <c r="G38" i="9"/>
  <c r="G37" i="9"/>
  <c r="G57" i="9"/>
  <c r="G49" i="9"/>
  <c r="G18" i="9"/>
  <c r="G41" i="9"/>
  <c r="G42" i="9"/>
  <c r="G46" i="9"/>
  <c r="G36" i="9"/>
  <c r="G50" i="9"/>
  <c r="G20" i="9"/>
  <c r="G26" i="9"/>
  <c r="G12" i="9"/>
  <c r="G44" i="9"/>
  <c r="G52" i="9"/>
  <c r="G30" i="9"/>
  <c r="G34" i="9"/>
  <c r="G21" i="9"/>
  <c r="G25" i="9"/>
  <c r="G28" i="9"/>
  <c r="G23" i="9"/>
  <c r="F23" i="9"/>
  <c r="G31" i="9"/>
  <c r="F31" i="9"/>
  <c r="G22" i="9"/>
  <c r="F22" i="9"/>
  <c r="G27" i="9"/>
  <c r="F27" i="9"/>
  <c r="G24" i="9"/>
  <c r="F24" i="9"/>
  <c r="G55" i="9"/>
  <c r="F55" i="9"/>
  <c r="G32" i="9"/>
  <c r="F32" i="9"/>
  <c r="G48" i="9"/>
  <c r="F48" i="9"/>
  <c r="G43" i="9"/>
  <c r="F43" i="9"/>
  <c r="G53" i="9"/>
  <c r="F53" i="9"/>
  <c r="G35" i="9"/>
  <c r="F35" i="9"/>
  <c r="G47" i="9"/>
  <c r="F47" i="9"/>
  <c r="G15" i="9"/>
  <c r="F15" i="9"/>
  <c r="G40" i="9"/>
  <c r="F40" i="9"/>
  <c r="G56" i="9"/>
  <c r="F56" i="9"/>
  <c r="G59" i="9"/>
  <c r="F59" i="9"/>
  <c r="G14" i="9"/>
  <c r="F14" i="9"/>
  <c r="G11" i="9"/>
  <c r="J11" i="9" s="1"/>
  <c r="F11" i="9"/>
  <c r="G58" i="9"/>
  <c r="F58" i="9"/>
  <c r="H15" i="10"/>
  <c r="G68" i="9"/>
  <c r="F68" i="9"/>
  <c r="H16" i="10"/>
  <c r="G10" i="9"/>
  <c r="J10" i="9" s="1"/>
  <c r="H17" i="10"/>
  <c r="H13" i="10"/>
  <c r="H11" i="10"/>
  <c r="H14" i="10"/>
  <c r="H18" i="10"/>
  <c r="I60" i="9"/>
  <c r="G75" i="9" l="1"/>
  <c r="F75" i="9"/>
  <c r="G100" i="9"/>
  <c r="F100" i="9"/>
  <c r="G79" i="9"/>
  <c r="F79" i="9"/>
  <c r="G72" i="9"/>
  <c r="F72" i="9"/>
  <c r="F81" i="9"/>
  <c r="G81" i="9"/>
  <c r="F82" i="9"/>
  <c r="G82" i="9"/>
  <c r="G84" i="9"/>
  <c r="F84" i="9"/>
  <c r="F90" i="9"/>
  <c r="G90" i="9"/>
  <c r="F77" i="9"/>
  <c r="G77" i="9"/>
  <c r="G87" i="9"/>
  <c r="F87" i="9"/>
  <c r="G80" i="9"/>
  <c r="F80" i="9"/>
  <c r="F89" i="9"/>
  <c r="G89" i="9"/>
  <c r="G106" i="9"/>
  <c r="F106" i="9"/>
  <c r="G91" i="9"/>
  <c r="F91" i="9"/>
  <c r="F73" i="9"/>
  <c r="G73" i="9"/>
  <c r="G83" i="9"/>
  <c r="F83" i="9"/>
  <c r="G95" i="9"/>
  <c r="F95" i="9"/>
  <c r="G88" i="9"/>
  <c r="F88" i="9"/>
  <c r="F97" i="9"/>
  <c r="G97" i="9"/>
  <c r="G99" i="9"/>
  <c r="F99" i="9"/>
  <c r="G92" i="9"/>
  <c r="F92" i="9"/>
  <c r="G71" i="9"/>
  <c r="F71" i="9"/>
  <c r="G98" i="9"/>
  <c r="F98" i="9"/>
  <c r="F10" i="9"/>
  <c r="F85" i="9"/>
  <c r="G85" i="9"/>
  <c r="G70" i="9"/>
  <c r="F70" i="9"/>
  <c r="F93" i="9"/>
  <c r="G93" i="9"/>
  <c r="G78" i="9"/>
  <c r="F78" i="9"/>
  <c r="G103" i="9"/>
  <c r="F103" i="9"/>
  <c r="G96" i="9"/>
  <c r="F96" i="9"/>
  <c r="F105" i="9"/>
  <c r="G105" i="9"/>
  <c r="G67" i="9"/>
  <c r="F67" i="9"/>
  <c r="F102" i="9"/>
  <c r="G102" i="9"/>
  <c r="F69" i="9"/>
  <c r="G69" i="9"/>
  <c r="G86" i="9"/>
  <c r="F86" i="9"/>
  <c r="G104" i="9"/>
  <c r="F104" i="9"/>
  <c r="G66" i="9"/>
  <c r="F66" i="9"/>
  <c r="G76" i="9"/>
  <c r="F76" i="9"/>
  <c r="F101" i="9"/>
  <c r="G101" i="9"/>
  <c r="G94" i="9"/>
  <c r="F94" i="9"/>
  <c r="F74" i="9"/>
  <c r="G74" i="9"/>
  <c r="H8" i="11"/>
  <c r="G8" i="11"/>
  <c r="I8" i="11" s="1"/>
  <c r="F8" i="11" l="1"/>
  <c r="G10" i="11" s="1"/>
</calcChain>
</file>

<file path=xl/sharedStrings.xml><?xml version="1.0" encoding="utf-8"?>
<sst xmlns="http://schemas.openxmlformats.org/spreadsheetml/2006/main" count="215" uniqueCount="183">
  <si>
    <t>Festlegung der Wesentlichkeit</t>
  </si>
  <si>
    <t>Bilanzsumme</t>
  </si>
  <si>
    <t>Gesamtaufwand</t>
  </si>
  <si>
    <t>Prüfungsjahr</t>
  </si>
  <si>
    <t>Gemeinde</t>
  </si>
  <si>
    <t>Wert</t>
  </si>
  <si>
    <t>festgelegte Wesentlichkeit in %</t>
  </si>
  <si>
    <t>Bandbreite Wesentlichkeit in %</t>
  </si>
  <si>
    <t>Wesentlichkeit</t>
  </si>
  <si>
    <t>1-3%</t>
  </si>
  <si>
    <t>Aufwand</t>
  </si>
  <si>
    <t>in % des Gesamtaufwands</t>
  </si>
  <si>
    <t>tolerierbare Fehler</t>
  </si>
  <si>
    <t>massgebende Wesentlichkeit (selbst gewählt)</t>
  </si>
  <si>
    <t>Jahresergebnis</t>
  </si>
  <si>
    <t>total tolerierbare Fehler in % der Wesentlichkeit (50 - 75%)</t>
  </si>
  <si>
    <t>uneingeschränktes Prüfungsurteil</t>
  </si>
  <si>
    <t>eingeschränktes Prüfungsurteil</t>
  </si>
  <si>
    <t>Rückweisung der Rechnung</t>
  </si>
  <si>
    <t>Prüfungsqualifikation</t>
  </si>
  <si>
    <t>Die Summe aller Fehler übersteigt knapp den Wert der tolerierbaren Fehler. Mit Korrektur der Jahresrechnung ist ein uneingeschränktes Prüfungsurteil möglich, ansonsten nur ein eingeschränktes.</t>
  </si>
  <si>
    <t>Erfolgsrechnung (nach Kostenart)</t>
  </si>
  <si>
    <t>Bezeichnung</t>
  </si>
  <si>
    <t>Anteil an Bilanzsumme in %</t>
  </si>
  <si>
    <t>Forderungen</t>
  </si>
  <si>
    <t>Laufende Verbindlichkeiten</t>
  </si>
  <si>
    <t>Saldo 01.01.</t>
  </si>
  <si>
    <t>Saldo 31.12.</t>
  </si>
  <si>
    <t>Veränderung</t>
  </si>
  <si>
    <t>Die Summe aller Fehler übersteigt massiv den Wert der tolerierbaren Fehler und hätte weiterführende Auswirkungen auf die Festlegung des Steuerfusses.</t>
  </si>
  <si>
    <t>Begründung</t>
  </si>
  <si>
    <t>tolerierter Anteil an Bilanzsumme in %</t>
  </si>
  <si>
    <t>Aktion</t>
  </si>
  <si>
    <t>Bilanz</t>
  </si>
  <si>
    <t>Kontogruppe 
3. Stufe</t>
  </si>
  <si>
    <t xml:space="preserve">  Aktion</t>
  </si>
  <si>
    <t>Kostenart 3. Stufe</t>
  </si>
  <si>
    <t>festgestellte Fehler; negativer Einfluss auf Ergebnis</t>
  </si>
  <si>
    <t>festgestellte Fehler; positiver Einfluss auf Ergebnis</t>
  </si>
  <si>
    <t>Ertrag</t>
  </si>
  <si>
    <t>TOTAL Fehler</t>
  </si>
  <si>
    <t>Einfluss netto auf Ergebnis</t>
  </si>
  <si>
    <t>Nichtaufgriffsgrenze NAG (0 - 5%)</t>
  </si>
  <si>
    <t>Personalaufwand; Löhne der Lehrkräfte</t>
  </si>
  <si>
    <t>Personalaufwand; Temporäre Arbeitskräfte</t>
  </si>
  <si>
    <t>Personalaufwand; Zulagen</t>
  </si>
  <si>
    <t>Personalaufwand; Arbeitgeberbeiträge</t>
  </si>
  <si>
    <t>Personalaufwand; Arbeitgeberleistungen</t>
  </si>
  <si>
    <t>Personalaufwand; Übriger Personalaufwand</t>
  </si>
  <si>
    <t>Abschreibungen VV; Sachanlagen VV</t>
  </si>
  <si>
    <t>Abschreibungen VV; Abschreibungen Immaterielle Anlagen</t>
  </si>
  <si>
    <t>Abschreibungen VV; Abtragung Bilanzfehlbetrag</t>
  </si>
  <si>
    <t>Finanzaufwand; Zinsaufwand</t>
  </si>
  <si>
    <t>Finanzaufwand; Realisierte Kursverluste</t>
  </si>
  <si>
    <t>Finanzaufwand; Liegenschaftenaufwand Finanzvermögen</t>
  </si>
  <si>
    <t>Finanzaufwand; WB Anlagen FV</t>
  </si>
  <si>
    <t>Finanzaufwand; Verschiedener Finanzaufwand</t>
  </si>
  <si>
    <t>Transferaufwand; Ertragsanteile an Dritte</t>
  </si>
  <si>
    <t>Transferaufwand; Entschädigungen an Gemeinwesen</t>
  </si>
  <si>
    <t>Transferaufwand; WB Darlehen VV</t>
  </si>
  <si>
    <t>Transferaufwand; WB Beteiligungen VV</t>
  </si>
  <si>
    <t>Transferaufwand; Abschreibungen Investitionsbeiträge</t>
  </si>
  <si>
    <t>Transferaufwand; Verschiedener Transferaufwand</t>
  </si>
  <si>
    <t>AO Aufwand; Zusätzliche Abschreibungen VV</t>
  </si>
  <si>
    <t>AO Aufwand; Einlagen in das Eigenkapital</t>
  </si>
  <si>
    <t>Personalaufwand; Behörden &amp; Kommissionen</t>
  </si>
  <si>
    <t>Personalaufwand; Löhne des Verwaltungs- &amp; Betriebspersonals</t>
  </si>
  <si>
    <t>Sach- &amp; übriger Betriebsaufw.; Material- &amp; Warenaufwand</t>
  </si>
  <si>
    <t>Sach- &amp; übriger Betriebsaufw.; Nicht aktivierbare Anlagen</t>
  </si>
  <si>
    <t>Sach- &amp; übriger Betriebsaufw.; Ver- &amp; Entsorgung Liegenschaften VV</t>
  </si>
  <si>
    <t>Sach- &amp; übriger Betriebsaufw.; Dienstleistungen &amp; Honorare</t>
  </si>
  <si>
    <t>Sach- &amp; übriger Betriebsaufw.; Baulicher &amp; betrieblicher Unterhalt</t>
  </si>
  <si>
    <t>Sach- &amp; übriger Betriebsaufw.; Spesenentschädigungen</t>
  </si>
  <si>
    <t>Sach- &amp; übriger Betriebsaufw.; WB auf Forderungen</t>
  </si>
  <si>
    <t>Sach- &amp; übriger Betriebsaufw.; Verschiedener Betriebsaufwand</t>
  </si>
  <si>
    <t>Finanzaufwand; Kapitalbeschaffungs- &amp; Verwaltungskosten</t>
  </si>
  <si>
    <t>Einlagen in Fonds &amp; Spezialfinanzierungen im Fremdkapital</t>
  </si>
  <si>
    <t>Einlagen in Fonds &amp; Spezialfinanzierungen im Eigenkapital</t>
  </si>
  <si>
    <t>Transferaufwand; Finanz- &amp; Lastenausgleich</t>
  </si>
  <si>
    <t>Transferaufwand; Beiträge an Gemeinwesen &amp; Dritte</t>
  </si>
  <si>
    <t>Sach- &amp; übriger Betriebsaufw.; Miete, Leasing, Pacht, Benützungskosten</t>
  </si>
  <si>
    <t>Sach- &amp; übriger Betriebsaufw.; Unterhalt Mobilien &amp; immat. Anlagen</t>
  </si>
  <si>
    <t>Fiskalertrag; Direkte Steuern natürliche Personen</t>
  </si>
  <si>
    <t>Fiskalertrag; Direkte Steuern juristische Personen</t>
  </si>
  <si>
    <t>Fiskalertrag; Übrige Direkte Steuern</t>
  </si>
  <si>
    <t>Fiskalertrag; Besitz- und Aufwandsteuern</t>
  </si>
  <si>
    <t>Regalien und Konzessionen; Regalien</t>
  </si>
  <si>
    <t>Regalien und Konzessionen; Schweiz. Nationalbank</t>
  </si>
  <si>
    <t>Regalien und Konzessionen; Konzessionen</t>
  </si>
  <si>
    <t>Entgelte; Gebühren für Amtshandlungen</t>
  </si>
  <si>
    <t>Entgelte; Spital- und Heimtaxen, Kostgelder</t>
  </si>
  <si>
    <t>Entgelte; Schul- und Kursgelder</t>
  </si>
  <si>
    <t>Entgelte; Benützungsgebühren und Dienstleistungen</t>
  </si>
  <si>
    <t>Entgelte; Erlös aus Verkäufen</t>
  </si>
  <si>
    <t>Entgelte; Rückerstattungen</t>
  </si>
  <si>
    <t>Entgelte; Bussen</t>
  </si>
  <si>
    <t>Entgelte; Übrige Entgelte</t>
  </si>
  <si>
    <t>Verschiedene Erträge; Verschiedene betriebliche Erträge</t>
  </si>
  <si>
    <t>Verschiedene Erträge; Aktivierung Eigenleistungen</t>
  </si>
  <si>
    <t>Verschiedene Erträge; Bestandesveränderungen</t>
  </si>
  <si>
    <t>Verschiedene Erträge; Übriger Ertrag</t>
  </si>
  <si>
    <t>Finanzertrag; Zinsertrag</t>
  </si>
  <si>
    <t>Finanzertrag; Realisierte Gewinne FV</t>
  </si>
  <si>
    <t>Finanzertrag; Beteiligungsertrag FV</t>
  </si>
  <si>
    <t>Finanzertrag; Liegenschaftenertrag FV</t>
  </si>
  <si>
    <t>Finanzertrag; WB Anlagen FV</t>
  </si>
  <si>
    <t>Finanzertrag; Finanzertrag aus Darlehen und Beteiligungen des VV</t>
  </si>
  <si>
    <t>Finanzertrag; Finanzertrag von öffentlichen Unternehmungen</t>
  </si>
  <si>
    <t>Finanzertrag; Liegenschaftenertrag VV</t>
  </si>
  <si>
    <t>Finanzertrag; Erträge von gemieteten Liegenschaften</t>
  </si>
  <si>
    <t>Finanzertrag; Übriger Finanzertrag</t>
  </si>
  <si>
    <t>Transferertrag; ErtragAnlagennteile</t>
  </si>
  <si>
    <t>Transferertrag; Entschädigungen von Gemeinwesen</t>
  </si>
  <si>
    <t>Transferertrag; Finanz- und Lastenausgleich</t>
  </si>
  <si>
    <t>Regalien und Konzessionen; Anlagennteile an Lotterien, Toto, Wetten</t>
  </si>
  <si>
    <t>int. Verrechnungen; Material- &amp; Warenbezüge</t>
  </si>
  <si>
    <t>int. Verrechnungen; Dienstleistungen</t>
  </si>
  <si>
    <t>int. Verrechnungen; Pacht, Mieten, Benützungskosten</t>
  </si>
  <si>
    <t>int. Verrechnungen; Betriebs- &amp; Verwaltungskosten</t>
  </si>
  <si>
    <t>int. Verrechnungen; Kalk. Zinsen &amp; Finanzaufwand</t>
  </si>
  <si>
    <t>int. Verrechnungen; Planmässige &amp; ausserplanmässige Abschr.</t>
  </si>
  <si>
    <t>int. Verrechnungen; Übertragungen</t>
  </si>
  <si>
    <t>int. Verrechnungen; Übrige int. Verrechnungen</t>
  </si>
  <si>
    <t>Entgelte; Ersatzabgaben</t>
  </si>
  <si>
    <t>Entnahmen aus Fonds und Spezialfinanzierungen im Fremdkapital</t>
  </si>
  <si>
    <t>Entnahmen aus Fonds und Spezialfinanzierungen im Eigenkapital</t>
  </si>
  <si>
    <t>Gesamtertrag</t>
  </si>
  <si>
    <t>Flüssige Mittel und kurzfristige Geldanlagen</t>
  </si>
  <si>
    <t>Kurzfristige Finanzanlagen</t>
  </si>
  <si>
    <t>Aktive Rechnungsabgrenzungen</t>
  </si>
  <si>
    <t>Vorräte und angefangene Arbeiten</t>
  </si>
  <si>
    <t>Finanzanlagen</t>
  </si>
  <si>
    <t>Sachanlagen FV</t>
  </si>
  <si>
    <t>Sachanlagen VV</t>
  </si>
  <si>
    <t>Immaterielle Anlagen</t>
  </si>
  <si>
    <t>Darlehen</t>
  </si>
  <si>
    <t>Beteiligungen, Grundkapitalien</t>
  </si>
  <si>
    <t>Investitionsbeiträge</t>
  </si>
  <si>
    <t>Kurzfristige Finanzverbindlichkeiten</t>
  </si>
  <si>
    <t>Steuerbezug</t>
  </si>
  <si>
    <t>Passive Rechnungsabgrenzungen</t>
  </si>
  <si>
    <t>Kurzfristige Rückstellungen</t>
  </si>
  <si>
    <t>Langfristige Finanzverbindlichkeiten</t>
  </si>
  <si>
    <t>Langfristige Rückstellungen</t>
  </si>
  <si>
    <t>Verbindlichkeiten gegenüber SpF und Fonds im FK</t>
  </si>
  <si>
    <t>Spezialfinanzierungen im EK</t>
  </si>
  <si>
    <t>Fonds im EK</t>
  </si>
  <si>
    <t>Rücklagen der Globalbudgetbereiche</t>
  </si>
  <si>
    <t>Vorfinanzierungen und zusätzliche Abschreibungen</t>
  </si>
  <si>
    <t>Reserven</t>
  </si>
  <si>
    <t>Aufwertungsreserve Verwaltungsvermögen</t>
  </si>
  <si>
    <t>Neubewertungsreserve Finanzvermögen</t>
  </si>
  <si>
    <t>Bilanzüberschuss/-fehlbetrag</t>
  </si>
  <si>
    <t>Forderungen gegenüber Spez.-Finanzierungen und Fonds im FK</t>
  </si>
  <si>
    <t>Haftungsausschluss:</t>
  </si>
  <si>
    <t>Die Software und Ihre Dokumentation wird "wie sie ist" und ohne jede Gewährleistung für 
Funktion, Korrektheit oder Fehlerfreiheit zur Verfügung gestellt. Für jedweden direkten oder indirekten Schaden - insbesondere Schaden an anderer Software, Schaden an Hardware, Schaden durch Nutzungsausfall und Schaden durch Funktionsuntüchtigkeit der Software - kann der Autor nicht haftbar gemacht werden. Ausschließlich der Benutzer haftet für die Folgen der Benutzung dieser Software.</t>
  </si>
  <si>
    <t>Diese Software wurde mit größter Sorgfalt entwickelt, jedoch können Fehler niemals 
ausgeschlossen werden. Es kann daher keine Gewähr für die Sicherheit Ihrer Daten übernommen werden.</t>
  </si>
  <si>
    <t>© Amt für Gemeinden 
des Kantons St.Gallen
Version 1.0*
letzte Aktualisierung: 03.2020</t>
  </si>
  <si>
    <t>tolerierte Abweichung in % (1 - 15%)</t>
  </si>
  <si>
    <t>Nichtaufgriffsgrenze</t>
  </si>
  <si>
    <t>Die Summe aller Bilanzpositionen der Aktiven</t>
  </si>
  <si>
    <t>Summe aller Aufwände</t>
  </si>
  <si>
    <t>Differenz zwischen der Summe aller Erträge und aller Aufwände</t>
  </si>
  <si>
    <t>Summe aller Erträge</t>
  </si>
  <si>
    <t>Beträge unter der Nichtaufgriffsgrenze haben keinen wesentlichen Einfluss und werden nicht berücksichtigt</t>
  </si>
  <si>
    <t>festgelegter Wert mit massgeblichem Einfluss auf das Ergebnis</t>
  </si>
  <si>
    <t>Veränderung 
in %</t>
  </si>
  <si>
    <t>Anleitung</t>
  </si>
  <si>
    <t>Stammdaten</t>
  </si>
  <si>
    <t>Prüfung ER</t>
  </si>
  <si>
    <t>Prüfung Bilanz</t>
  </si>
  <si>
    <t>Glossar</t>
  </si>
  <si>
    <t>generell</t>
  </si>
  <si>
    <t>Eingabe der Bilanzsumme, des Gesamtaufwandes, des Gesamtertrags sowie des Jahresergebnisses</t>
  </si>
  <si>
    <t>Festlegung der Wesentlichkeit, der tolerierbaren Fehler und der Nichtaufgriffsgrenze</t>
  </si>
  <si>
    <t xml:space="preserve">Die Theorie zur Wesentlichkeit kann im Handbuch unter Kapitel 2.5 nachgelesen werden. </t>
  </si>
  <si>
    <t>Es sind die nur die beige hinterlegten Felder auszufüllen.</t>
  </si>
  <si>
    <t>Erfassen der Werte per 31.12. der einzelnen Bilanzpositionen</t>
  </si>
  <si>
    <t>Erfassen der Konten der Aufwände und Erträge, Erfassen der Werte des zu prüfenden Jahres</t>
  </si>
  <si>
    <t>Erfasst werden die Totale nach Kontoart (keine Berücksichtigung der Funktionen)</t>
  </si>
  <si>
    <t>Festgestellte Fehler, welche die NAG überschreiten, werden separat in einer Liste als mögliche Nachtragsbuchung festgehalten. Liegt die Summe der festgestellten Fehler insgesamt noch unter der Toleranzwesentlichkeit, so muss keine Korrektur der Jahresrechnung für ein uneingeschränktes Prüfungsurteil erfolgen.</t>
  </si>
  <si>
    <t>in % des Gesamtertrags</t>
  </si>
  <si>
    <t>Die Beträge werden alle positiv erfasst. Ausnahmen sind negative Aufwands- oder Ertragsposisitionen, welche negativ erfasst werden dürfen. Dasselbe gilt für die Bilanz.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</si>
</sst>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 #,##0.00_ ;_ * \-#,##0.00_ ;_ * &quot;-&quot;??_ ;_ @_ "/>
    <numFmt numFmtId="164" formatCode="_ * #,##0.0_ ;_ * \-#,##0.0_ ;_ * &quot;-&quot;??_ ;_ @_ "/>
    <numFmt numFmtId="165" formatCode="_ * #,##0_ ;_ * \-#,##0_ ;_ * &quot;-&quot;??_ ;_ @_ "/>
  </numFmts>
  <fonts count="13" x14ac:knownFonts="1">
    <font>
      <sz val="10"/>
      <color theme="1"/>
      <name val="Arial"/>
      <family val="2"/>
    </font>
    <font>
      <sz val="10"/>
      <color theme="1"/>
      <name val="Arial"/>
      <family val="2"/>
    </font>
    <font>
      <b/>
      <sz val="10"/>
      <color theme="1"/>
      <name val="Arial"/>
      <family val="2"/>
    </font>
    <font>
      <i/>
      <sz val="10"/>
      <color theme="1"/>
      <name val="Arial"/>
      <family val="2"/>
    </font>
    <font>
      <i/>
      <sz val="10"/>
      <color rgb="FFFF0000"/>
      <name val="Arial"/>
      <family val="2"/>
    </font>
    <font>
      <b/>
      <sz val="12"/>
      <color theme="1"/>
      <name val="Arial"/>
      <family val="2"/>
    </font>
    <font>
      <sz val="10"/>
      <name val="Arial"/>
      <family val="2"/>
    </font>
    <font>
      <sz val="10"/>
      <color theme="0"/>
      <name val="Arial"/>
      <family val="2"/>
    </font>
    <font>
      <b/>
      <sz val="10"/>
      <name val="Arial"/>
      <family val="2"/>
    </font>
    <font>
      <sz val="11"/>
      <color theme="1"/>
      <name val="Arial"/>
      <family val="2"/>
    </font>
    <font>
      <sz val="10"/>
      <color indexed="8"/>
      <name val="Arial"/>
      <family val="2"/>
    </font>
    <font>
      <sz val="8"/>
      <name val="Arial"/>
      <family val="2"/>
    </font>
    <font>
      <sz val="10.5"/>
      <color theme="1"/>
      <name val="Arial"/>
      <family val="2"/>
    </font>
  </fonts>
  <fills count="8">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9" tint="0.39997558519241921"/>
        <bgColor indexed="64"/>
      </patternFill>
    </fill>
    <fill>
      <patternFill patternType="solid">
        <fgColor rgb="FFFF2F2F"/>
        <bgColor indexed="64"/>
      </patternFill>
    </fill>
    <fill>
      <patternFill patternType="solid">
        <fgColor theme="0" tint="-0.14999847407452621"/>
        <bgColor indexed="64"/>
      </patternFill>
    </fill>
    <fill>
      <patternFill patternType="solid">
        <fgColor theme="4" tint="0.39997558519241921"/>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right/>
      <top style="thin">
        <color theme="0" tint="-0.24994659260841701"/>
      </top>
      <bottom style="thin">
        <color theme="0" tint="-0.24994659260841701"/>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
      <left/>
      <right/>
      <top style="thin">
        <color theme="0" tint="-0.24994659260841701"/>
      </top>
      <bottom style="thin">
        <color indexed="64"/>
      </bottom>
      <diagonal/>
    </border>
    <border>
      <left/>
      <right/>
      <top/>
      <bottom style="thin">
        <color theme="0" tint="-0.24994659260841701"/>
      </bottom>
      <diagonal/>
    </border>
    <border>
      <left style="thin">
        <color theme="0" tint="-0.24994659260841701"/>
      </left>
      <right/>
      <top/>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top/>
      <bottom style="thin">
        <color indexed="64"/>
      </bottom>
      <diagonal/>
    </border>
    <border>
      <left/>
      <right style="thin">
        <color theme="0" tint="-0.24994659260841701"/>
      </right>
      <top/>
      <bottom/>
      <diagonal/>
    </border>
    <border>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top/>
      <bottom style="thick">
        <color indexed="64"/>
      </bottom>
      <diagonal/>
    </border>
    <border>
      <left style="thick">
        <color rgb="FFFF0000"/>
      </left>
      <right/>
      <top style="thick">
        <color auto="1"/>
      </top>
      <bottom style="thick">
        <color auto="1"/>
      </bottom>
      <diagonal/>
    </border>
    <border>
      <left/>
      <right/>
      <top style="thick">
        <color auto="1"/>
      </top>
      <bottom style="thick">
        <color auto="1"/>
      </bottom>
      <diagonal/>
    </border>
    <border>
      <left/>
      <right style="thick">
        <color rgb="FFFF0000"/>
      </right>
      <top style="thick">
        <color auto="1"/>
      </top>
      <bottom style="thick">
        <color auto="1"/>
      </bottom>
      <diagonal/>
    </border>
    <border>
      <left style="thick">
        <color auto="1"/>
      </left>
      <right/>
      <top style="thick">
        <color auto="1"/>
      </top>
      <bottom style="thick">
        <color auto="1"/>
      </bottom>
      <diagonal/>
    </border>
  </borders>
  <cellStyleXfs count="4">
    <xf numFmtId="0" fontId="0" fillId="0" borderId="0"/>
    <xf numFmtId="43" fontId="1" fillId="0" borderId="0" applyFont="0" applyFill="0" applyBorder="0" applyAlignment="0" applyProtection="0"/>
    <xf numFmtId="0" fontId="9" fillId="0" borderId="0"/>
    <xf numFmtId="0" fontId="10" fillId="0" borderId="0"/>
  </cellStyleXfs>
  <cellXfs count="162">
    <xf numFmtId="0" fontId="0" fillId="0" borderId="0" xfId="0"/>
    <xf numFmtId="43" fontId="0" fillId="0" borderId="0" xfId="1" applyFont="1"/>
    <xf numFmtId="0" fontId="3" fillId="0" borderId="0" xfId="0" applyFont="1"/>
    <xf numFmtId="43" fontId="4" fillId="0" borderId="0" xfId="0" applyNumberFormat="1" applyFont="1"/>
    <xf numFmtId="0" fontId="2" fillId="3" borderId="0" xfId="0" applyFont="1" applyFill="1" applyAlignment="1">
      <alignment vertical="top"/>
    </xf>
    <xf numFmtId="0" fontId="2" fillId="3" borderId="0" xfId="0" applyFont="1" applyFill="1" applyAlignment="1">
      <alignment horizontal="right" vertical="top" wrapText="1"/>
    </xf>
    <xf numFmtId="0" fontId="2" fillId="4" borderId="0" xfId="0" applyFont="1" applyFill="1"/>
    <xf numFmtId="0" fontId="5" fillId="0" borderId="0" xfId="0" applyFont="1"/>
    <xf numFmtId="0" fontId="0" fillId="0" borderId="0" xfId="0" applyAlignment="1">
      <alignment vertical="top" wrapText="1"/>
    </xf>
    <xf numFmtId="0" fontId="0" fillId="0" borderId="0" xfId="0" applyAlignment="1">
      <alignment vertical="top"/>
    </xf>
    <xf numFmtId="0" fontId="0" fillId="0" borderId="0" xfId="0" applyAlignment="1"/>
    <xf numFmtId="0" fontId="0" fillId="0" borderId="0" xfId="0" applyFill="1"/>
    <xf numFmtId="0" fontId="0" fillId="0" borderId="0" xfId="0" applyAlignment="1">
      <alignment horizontal="left"/>
    </xf>
    <xf numFmtId="43" fontId="0" fillId="0" borderId="0" xfId="1" applyFont="1" applyAlignment="1">
      <alignment horizontal="right"/>
    </xf>
    <xf numFmtId="0" fontId="0" fillId="0" borderId="0" xfId="0" applyBorder="1"/>
    <xf numFmtId="0" fontId="2" fillId="0" borderId="0" xfId="0" applyFont="1" applyFill="1"/>
    <xf numFmtId="0" fontId="2" fillId="3" borderId="0" xfId="0" applyFont="1" applyFill="1" applyAlignment="1">
      <alignment horizontal="left" vertical="top" wrapText="1"/>
    </xf>
    <xf numFmtId="0" fontId="0" fillId="0" borderId="0" xfId="0" applyAlignment="1">
      <alignment horizontal="center" vertical="top" wrapText="1"/>
    </xf>
    <xf numFmtId="43" fontId="0" fillId="0" borderId="0" xfId="1" applyFont="1" applyAlignment="1">
      <alignment horizontal="right" vertical="top" wrapText="1"/>
    </xf>
    <xf numFmtId="0" fontId="0" fillId="0" borderId="0" xfId="0" applyAlignment="1">
      <alignment horizontal="right"/>
    </xf>
    <xf numFmtId="43" fontId="0" fillId="0" borderId="4" xfId="1" applyFont="1" applyBorder="1" applyAlignment="1">
      <alignment horizontal="right" vertical="top" wrapText="1"/>
    </xf>
    <xf numFmtId="43" fontId="2" fillId="0" borderId="0" xfId="1" applyFont="1" applyAlignment="1">
      <alignment horizontal="right"/>
    </xf>
    <xf numFmtId="0" fontId="0" fillId="0" borderId="0" xfId="0" applyAlignment="1">
      <alignment horizontal="left" vertical="top" wrapText="1"/>
    </xf>
    <xf numFmtId="0" fontId="2" fillId="5" borderId="0" xfId="0" applyFont="1" applyFill="1" applyAlignment="1">
      <alignment horizontal="right" vertical="top" wrapText="1"/>
    </xf>
    <xf numFmtId="0" fontId="0" fillId="3" borderId="0" xfId="0" applyFill="1"/>
    <xf numFmtId="43" fontId="0" fillId="0" borderId="0" xfId="1" applyFont="1" applyAlignment="1">
      <alignment horizontal="left" vertical="top" wrapText="1"/>
    </xf>
    <xf numFmtId="0" fontId="0" fillId="0" borderId="0" xfId="0" applyFill="1" applyBorder="1"/>
    <xf numFmtId="0" fontId="2" fillId="0" borderId="0" xfId="0" applyFont="1" applyFill="1" applyAlignment="1">
      <alignment horizontal="left" vertical="top" wrapText="1"/>
    </xf>
    <xf numFmtId="0" fontId="0" fillId="0" borderId="0" xfId="0" applyFill="1" applyAlignment="1">
      <alignment horizontal="center" vertical="top" wrapText="1"/>
    </xf>
    <xf numFmtId="43" fontId="0" fillId="0" borderId="6" xfId="1" applyFont="1" applyBorder="1" applyAlignment="1">
      <alignment horizontal="right" vertical="top" wrapText="1"/>
    </xf>
    <xf numFmtId="0" fontId="0" fillId="0" borderId="6" xfId="0" applyBorder="1" applyAlignment="1">
      <alignment horizontal="center" vertical="top" wrapText="1"/>
    </xf>
    <xf numFmtId="164" fontId="0" fillId="0" borderId="6" xfId="1" applyNumberFormat="1" applyFont="1" applyBorder="1" applyAlignment="1">
      <alignment horizontal="right" vertical="top" wrapText="1"/>
    </xf>
    <xf numFmtId="0" fontId="0" fillId="0" borderId="6" xfId="0" applyBorder="1" applyAlignment="1">
      <alignment vertical="top" wrapText="1"/>
    </xf>
    <xf numFmtId="0" fontId="0" fillId="0" borderId="0" xfId="0" applyFill="1" applyBorder="1" applyAlignment="1">
      <alignment horizontal="right"/>
    </xf>
    <xf numFmtId="43" fontId="0" fillId="0" borderId="0" xfId="1" applyFont="1" applyFill="1" applyBorder="1" applyAlignment="1">
      <alignment horizontal="right" vertical="top" wrapText="1"/>
    </xf>
    <xf numFmtId="164" fontId="0" fillId="0" borderId="0" xfId="1" applyNumberFormat="1" applyFont="1" applyFill="1" applyBorder="1" applyAlignment="1">
      <alignment horizontal="right" vertical="top" wrapText="1"/>
    </xf>
    <xf numFmtId="0" fontId="0" fillId="0" borderId="0" xfId="0" applyFill="1" applyBorder="1" applyAlignment="1">
      <alignment vertical="top" wrapText="1"/>
    </xf>
    <xf numFmtId="0" fontId="0" fillId="0" borderId="0" xfId="0" applyFill="1" applyBorder="1" applyAlignment="1">
      <alignment horizontal="left"/>
    </xf>
    <xf numFmtId="0" fontId="0" fillId="4" borderId="0" xfId="0" applyFill="1"/>
    <xf numFmtId="0" fontId="0" fillId="0" borderId="7" xfId="0" applyFill="1" applyBorder="1"/>
    <xf numFmtId="0" fontId="0" fillId="0" borderId="8" xfId="0" applyFill="1" applyBorder="1"/>
    <xf numFmtId="0" fontId="0" fillId="0" borderId="8" xfId="0" applyFill="1" applyBorder="1" applyAlignment="1">
      <alignment horizontal="right"/>
    </xf>
    <xf numFmtId="43" fontId="0" fillId="0" borderId="8" xfId="1" applyFont="1" applyFill="1" applyBorder="1" applyAlignment="1">
      <alignment horizontal="right" vertical="top" wrapText="1"/>
    </xf>
    <xf numFmtId="164" fontId="0" fillId="0" borderId="8" xfId="1" applyNumberFormat="1" applyFont="1" applyFill="1" applyBorder="1" applyAlignment="1">
      <alignment horizontal="right" vertical="top" wrapText="1"/>
    </xf>
    <xf numFmtId="0" fontId="0" fillId="0" borderId="8" xfId="0" applyFill="1" applyBorder="1" applyAlignment="1">
      <alignment horizontal="left"/>
    </xf>
    <xf numFmtId="0" fontId="0" fillId="0" borderId="9" xfId="0" applyFill="1" applyBorder="1"/>
    <xf numFmtId="0" fontId="0" fillId="0" borderId="10" xfId="0" applyFont="1" applyBorder="1"/>
    <xf numFmtId="43" fontId="4" fillId="0" borderId="0" xfId="0" applyNumberFormat="1" applyFont="1" applyBorder="1"/>
    <xf numFmtId="43" fontId="0" fillId="0" borderId="0" xfId="0" applyNumberFormat="1" applyBorder="1"/>
    <xf numFmtId="0" fontId="0" fillId="0" borderId="11" xfId="0" applyBorder="1"/>
    <xf numFmtId="43" fontId="7" fillId="0" borderId="0" xfId="0" applyNumberFormat="1" applyFont="1" applyBorder="1"/>
    <xf numFmtId="43" fontId="2" fillId="0" borderId="0" xfId="0" applyNumberFormat="1" applyFont="1" applyBorder="1"/>
    <xf numFmtId="0" fontId="2" fillId="0" borderId="0" xfId="0" applyFont="1" applyBorder="1"/>
    <xf numFmtId="43" fontId="0" fillId="0" borderId="0" xfId="0" applyNumberFormat="1" applyFont="1" applyBorder="1"/>
    <xf numFmtId="0" fontId="0" fillId="0" borderId="12" xfId="0" applyFill="1" applyBorder="1"/>
    <xf numFmtId="0" fontId="0" fillId="0" borderId="13" xfId="0" applyFill="1" applyBorder="1"/>
    <xf numFmtId="0" fontId="0" fillId="0" borderId="13" xfId="0" applyFill="1" applyBorder="1" applyAlignment="1">
      <alignment horizontal="right"/>
    </xf>
    <xf numFmtId="43" fontId="0" fillId="0" borderId="13" xfId="1" applyFont="1" applyFill="1" applyBorder="1" applyAlignment="1">
      <alignment horizontal="right" vertical="top" wrapText="1"/>
    </xf>
    <xf numFmtId="164" fontId="0" fillId="0" borderId="13" xfId="1" applyNumberFormat="1" applyFont="1" applyFill="1" applyBorder="1" applyAlignment="1">
      <alignment horizontal="right" vertical="top" wrapText="1"/>
    </xf>
    <xf numFmtId="0" fontId="0" fillId="0" borderId="13" xfId="0" applyFill="1" applyBorder="1" applyAlignment="1">
      <alignment vertical="top" wrapText="1"/>
    </xf>
    <xf numFmtId="0" fontId="0" fillId="0" borderId="13" xfId="0" applyFill="1" applyBorder="1" applyAlignment="1">
      <alignment horizontal="left"/>
    </xf>
    <xf numFmtId="0" fontId="0" fillId="0" borderId="14" xfId="0" applyFill="1" applyBorder="1"/>
    <xf numFmtId="0" fontId="8" fillId="4" borderId="8" xfId="0" applyFont="1" applyFill="1" applyBorder="1" applyAlignment="1">
      <alignment horizontal="right" vertical="top" wrapText="1"/>
    </xf>
    <xf numFmtId="0" fontId="2" fillId="5" borderId="8" xfId="0" applyFont="1" applyFill="1" applyBorder="1" applyAlignment="1">
      <alignment horizontal="right" vertical="top" wrapText="1"/>
    </xf>
    <xf numFmtId="43" fontId="0" fillId="0" borderId="15" xfId="1" applyFont="1" applyBorder="1" applyAlignment="1">
      <alignment horizontal="right" vertical="top" wrapText="1"/>
    </xf>
    <xf numFmtId="0" fontId="2" fillId="0" borderId="10" xfId="0" applyFont="1" applyBorder="1"/>
    <xf numFmtId="0" fontId="0" fillId="0" borderId="6" xfId="0" applyFill="1" applyBorder="1" applyAlignment="1">
      <alignment horizontal="left" vertical="top" wrapText="1"/>
    </xf>
    <xf numFmtId="0" fontId="0" fillId="0" borderId="6" xfId="0" applyFill="1" applyBorder="1" applyAlignment="1">
      <alignment vertical="top" wrapText="1"/>
    </xf>
    <xf numFmtId="0" fontId="2" fillId="3" borderId="0" xfId="0" applyFont="1" applyFill="1" applyBorder="1" applyAlignment="1">
      <alignment horizontal="right" vertical="top" wrapText="1"/>
    </xf>
    <xf numFmtId="0" fontId="2" fillId="3" borderId="0" xfId="0" applyFont="1" applyFill="1" applyAlignment="1">
      <alignment vertical="top" wrapText="1"/>
    </xf>
    <xf numFmtId="0" fontId="5" fillId="0" borderId="0" xfId="0" applyFont="1" applyFill="1" applyBorder="1" applyAlignment="1"/>
    <xf numFmtId="0" fontId="5" fillId="0" borderId="0" xfId="0" applyFont="1" applyBorder="1" applyAlignment="1"/>
    <xf numFmtId="0" fontId="5" fillId="0" borderId="0" xfId="0" applyFont="1" applyAlignment="1"/>
    <xf numFmtId="0" fontId="5" fillId="0" borderId="1" xfId="0" applyFont="1" applyFill="1" applyBorder="1" applyAlignment="1"/>
    <xf numFmtId="0" fontId="5" fillId="0" borderId="1" xfId="0" applyFont="1" applyFill="1" applyBorder="1"/>
    <xf numFmtId="43" fontId="2" fillId="3" borderId="0" xfId="1" applyFont="1" applyFill="1" applyAlignment="1">
      <alignment horizontal="right" vertical="top" wrapText="1"/>
    </xf>
    <xf numFmtId="0" fontId="0" fillId="0" borderId="0" xfId="0" applyAlignment="1">
      <alignment vertical="center"/>
    </xf>
    <xf numFmtId="16" fontId="0" fillId="0" borderId="0" xfId="0" applyNumberFormat="1" applyFill="1" applyAlignment="1">
      <alignment vertical="center"/>
    </xf>
    <xf numFmtId="0" fontId="0" fillId="0" borderId="0" xfId="0" applyFill="1" applyAlignment="1">
      <alignment vertical="center"/>
    </xf>
    <xf numFmtId="43" fontId="0" fillId="0" borderId="0" xfId="1" applyFont="1" applyFill="1" applyAlignment="1">
      <alignment vertical="center"/>
    </xf>
    <xf numFmtId="0" fontId="2" fillId="0" borderId="0" xfId="0" applyFont="1" applyAlignment="1">
      <alignment vertical="center"/>
    </xf>
    <xf numFmtId="43" fontId="0" fillId="0" borderId="0" xfId="0" applyNumberFormat="1" applyFill="1" applyAlignment="1">
      <alignment vertical="center"/>
    </xf>
    <xf numFmtId="0" fontId="5" fillId="0" borderId="0" xfId="0" applyFont="1" applyFill="1"/>
    <xf numFmtId="0" fontId="5" fillId="0" borderId="0" xfId="0" applyFont="1" applyFill="1" applyBorder="1" applyAlignment="1">
      <alignment horizontal="left"/>
    </xf>
    <xf numFmtId="0" fontId="2" fillId="3" borderId="17" xfId="0" applyFont="1" applyFill="1" applyBorder="1" applyAlignment="1">
      <alignment horizontal="right" vertical="top" wrapText="1"/>
    </xf>
    <xf numFmtId="43" fontId="0" fillId="0" borderId="17" xfId="1" applyFont="1" applyBorder="1" applyAlignment="1">
      <alignment horizontal="right"/>
    </xf>
    <xf numFmtId="0" fontId="8" fillId="4" borderId="20" xfId="0" applyFont="1" applyFill="1" applyBorder="1" applyAlignment="1">
      <alignment horizontal="right" vertical="top" wrapText="1"/>
    </xf>
    <xf numFmtId="43" fontId="2" fillId="0" borderId="20" xfId="1" applyFont="1" applyBorder="1" applyAlignment="1">
      <alignment horizontal="right"/>
    </xf>
    <xf numFmtId="0" fontId="2" fillId="3" borderId="20" xfId="0" applyFont="1" applyFill="1" applyBorder="1" applyAlignment="1">
      <alignment vertical="top"/>
    </xf>
    <xf numFmtId="0" fontId="0" fillId="0" borderId="20" xfId="0" applyBorder="1"/>
    <xf numFmtId="0" fontId="2" fillId="3" borderId="20" xfId="0" applyFont="1" applyFill="1" applyBorder="1" applyAlignment="1">
      <alignment horizontal="right" vertical="top" wrapText="1"/>
    </xf>
    <xf numFmtId="0" fontId="0" fillId="0" borderId="16" xfId="0" applyFill="1" applyBorder="1" applyAlignment="1">
      <alignment horizontal="left" vertical="top" wrapText="1"/>
    </xf>
    <xf numFmtId="0" fontId="0" fillId="0" borderId="16" xfId="0" applyFill="1" applyBorder="1" applyAlignment="1">
      <alignment vertical="top" wrapText="1"/>
    </xf>
    <xf numFmtId="43" fontId="0" fillId="0" borderId="16" xfId="1" applyFont="1" applyBorder="1" applyAlignment="1">
      <alignment horizontal="right" vertical="top" wrapText="1"/>
    </xf>
    <xf numFmtId="164" fontId="0" fillId="0" borderId="16" xfId="1" applyNumberFormat="1" applyFont="1" applyBorder="1" applyAlignment="1">
      <alignment horizontal="right" vertical="top" wrapText="1"/>
    </xf>
    <xf numFmtId="0" fontId="0" fillId="0" borderId="16" xfId="0" applyBorder="1" applyAlignment="1">
      <alignment vertical="top" wrapText="1"/>
    </xf>
    <xf numFmtId="0" fontId="5" fillId="0" borderId="0" xfId="0" applyFont="1" applyFill="1" applyBorder="1"/>
    <xf numFmtId="0" fontId="2" fillId="0" borderId="0" xfId="0" applyFont="1" applyFill="1" applyAlignment="1">
      <alignment vertical="center"/>
    </xf>
    <xf numFmtId="0" fontId="8" fillId="6" borderId="0" xfId="0" applyFont="1" applyFill="1" applyProtection="1"/>
    <xf numFmtId="0" fontId="0" fillId="6" borderId="0" xfId="0" applyFill="1" applyProtection="1"/>
    <xf numFmtId="0" fontId="11" fillId="6" borderId="0" xfId="0" applyFont="1" applyFill="1" applyAlignment="1">
      <alignment vertical="top" wrapText="1"/>
    </xf>
    <xf numFmtId="0" fontId="6" fillId="0" borderId="0" xfId="0" applyFont="1" applyAlignment="1">
      <alignment wrapText="1"/>
    </xf>
    <xf numFmtId="0" fontId="0" fillId="0" borderId="0" xfId="0" applyAlignment="1">
      <alignment wrapText="1"/>
    </xf>
    <xf numFmtId="0" fontId="6" fillId="0" borderId="0" xfId="0" applyFont="1" applyFill="1" applyAlignment="1">
      <alignment vertical="top" wrapText="1"/>
    </xf>
    <xf numFmtId="0" fontId="6" fillId="0" borderId="0" xfId="0" applyFont="1" applyFill="1" applyAlignment="1">
      <alignment wrapText="1"/>
    </xf>
    <xf numFmtId="165" fontId="2" fillId="0" borderId="0" xfId="0" applyNumberFormat="1" applyFont="1" applyAlignment="1">
      <alignment vertical="center"/>
    </xf>
    <xf numFmtId="165" fontId="0" fillId="0" borderId="0" xfId="1" applyNumberFormat="1" applyFont="1" applyAlignment="1">
      <alignment vertical="center"/>
    </xf>
    <xf numFmtId="0" fontId="5" fillId="0" borderId="0" xfId="0" applyFont="1" applyAlignment="1">
      <alignment horizontal="left" vertical="center"/>
    </xf>
    <xf numFmtId="0" fontId="0" fillId="0" borderId="0" xfId="0" applyAlignment="1">
      <alignment horizontal="left" vertical="center"/>
    </xf>
    <xf numFmtId="0" fontId="2" fillId="2" borderId="16" xfId="0" applyFont="1" applyFill="1" applyBorder="1" applyAlignment="1" applyProtection="1">
      <alignment vertical="center"/>
      <protection locked="0"/>
    </xf>
    <xf numFmtId="0" fontId="2" fillId="2" borderId="6" xfId="0" applyFont="1" applyFill="1" applyBorder="1" applyAlignment="1" applyProtection="1">
      <alignment vertical="center"/>
      <protection locked="0"/>
    </xf>
    <xf numFmtId="165" fontId="2" fillId="2" borderId="24" xfId="1" applyNumberFormat="1" applyFont="1" applyFill="1" applyBorder="1" applyAlignment="1" applyProtection="1">
      <alignment vertical="center"/>
      <protection locked="0"/>
    </xf>
    <xf numFmtId="165" fontId="2" fillId="2" borderId="18" xfId="1" applyNumberFormat="1" applyFont="1" applyFill="1" applyBorder="1" applyAlignment="1" applyProtection="1">
      <alignment vertical="center"/>
      <protection locked="0"/>
    </xf>
    <xf numFmtId="165" fontId="2" fillId="2" borderId="16" xfId="1" applyNumberFormat="1" applyFont="1" applyFill="1" applyBorder="1" applyAlignment="1" applyProtection="1">
      <alignment vertical="center"/>
      <protection locked="0"/>
    </xf>
    <xf numFmtId="165" fontId="2" fillId="2" borderId="16" xfId="0" applyNumberFormat="1" applyFont="1" applyFill="1" applyBorder="1" applyAlignment="1" applyProtection="1">
      <alignment vertical="center"/>
      <protection locked="0"/>
    </xf>
    <xf numFmtId="0" fontId="5" fillId="2" borderId="1" xfId="0" applyFont="1" applyFill="1" applyBorder="1" applyAlignment="1" applyProtection="1">
      <alignment horizontal="center" vertical="center"/>
      <protection locked="0"/>
    </xf>
    <xf numFmtId="0" fontId="0" fillId="2" borderId="0" xfId="0" applyFill="1" applyAlignment="1" applyProtection="1">
      <alignment horizontal="left" vertical="top" wrapText="1"/>
      <protection locked="0"/>
    </xf>
    <xf numFmtId="0" fontId="0" fillId="2" borderId="0" xfId="0" applyFill="1" applyProtection="1">
      <protection locked="0"/>
    </xf>
    <xf numFmtId="43" fontId="0" fillId="2" borderId="17" xfId="1" applyFont="1" applyFill="1" applyBorder="1" applyAlignment="1" applyProtection="1">
      <alignment horizontal="right" vertical="top" wrapText="1"/>
      <protection locked="0"/>
    </xf>
    <xf numFmtId="0" fontId="0" fillId="2" borderId="6" xfId="0" applyFill="1" applyBorder="1" applyAlignment="1" applyProtection="1">
      <alignment horizontal="left" vertical="top" wrapText="1"/>
      <protection locked="0"/>
    </xf>
    <xf numFmtId="0" fontId="0" fillId="2" borderId="6" xfId="0" applyFill="1" applyBorder="1" applyProtection="1">
      <protection locked="0"/>
    </xf>
    <xf numFmtId="43" fontId="0" fillId="2" borderId="18" xfId="1" applyFont="1" applyFill="1" applyBorder="1" applyAlignment="1" applyProtection="1">
      <alignment horizontal="right" vertical="top" wrapText="1"/>
      <protection locked="0"/>
    </xf>
    <xf numFmtId="0" fontId="0" fillId="2" borderId="4" xfId="0" applyFill="1" applyBorder="1" applyAlignment="1" applyProtection="1">
      <alignment horizontal="left" vertical="top" wrapText="1"/>
      <protection locked="0"/>
    </xf>
    <xf numFmtId="0" fontId="6" fillId="2" borderId="4" xfId="0" applyFont="1" applyFill="1" applyBorder="1" applyProtection="1">
      <protection locked="0"/>
    </xf>
    <xf numFmtId="43" fontId="0" fillId="2" borderId="19" xfId="1" applyFont="1" applyFill="1" applyBorder="1" applyAlignment="1" applyProtection="1">
      <alignment horizontal="right" vertical="top" wrapText="1"/>
      <protection locked="0"/>
    </xf>
    <xf numFmtId="43" fontId="0" fillId="2" borderId="20" xfId="1" applyFont="1" applyFill="1" applyBorder="1" applyAlignment="1" applyProtection="1">
      <alignment horizontal="right" vertical="top" wrapText="1"/>
      <protection locked="0"/>
    </xf>
    <xf numFmtId="43" fontId="0" fillId="2" borderId="0" xfId="1" applyFont="1" applyFill="1" applyAlignment="1" applyProtection="1">
      <alignment horizontal="right" vertical="top" wrapText="1"/>
      <protection locked="0"/>
    </xf>
    <xf numFmtId="43" fontId="0" fillId="2" borderId="21" xfId="1" applyFont="1" applyFill="1" applyBorder="1" applyAlignment="1" applyProtection="1">
      <alignment horizontal="right" vertical="top" wrapText="1"/>
      <protection locked="0"/>
    </xf>
    <xf numFmtId="43" fontId="0" fillId="2" borderId="22" xfId="1" applyFont="1" applyFill="1" applyBorder="1" applyAlignment="1" applyProtection="1">
      <alignment horizontal="right" vertical="top" wrapText="1"/>
      <protection locked="0"/>
    </xf>
    <xf numFmtId="43" fontId="0" fillId="2" borderId="4" xfId="1" applyFont="1" applyFill="1" applyBorder="1" applyAlignment="1" applyProtection="1">
      <alignment horizontal="right" vertical="top" wrapText="1"/>
      <protection locked="0"/>
    </xf>
    <xf numFmtId="0" fontId="0" fillId="2" borderId="20" xfId="0" applyFill="1" applyBorder="1" applyAlignment="1" applyProtection="1">
      <alignment horizontal="left"/>
      <protection locked="0"/>
    </xf>
    <xf numFmtId="0" fontId="0" fillId="2" borderId="21" xfId="0" applyFill="1" applyBorder="1" applyAlignment="1" applyProtection="1">
      <alignment horizontal="left"/>
      <protection locked="0"/>
    </xf>
    <xf numFmtId="43" fontId="0" fillId="2" borderId="6" xfId="1" applyFont="1" applyFill="1" applyBorder="1" applyAlignment="1" applyProtection="1">
      <alignment horizontal="right" vertical="top" wrapText="1"/>
      <protection locked="0"/>
    </xf>
    <xf numFmtId="0" fontId="0" fillId="2" borderId="22" xfId="0" applyFill="1" applyBorder="1" applyAlignment="1" applyProtection="1">
      <alignment horizontal="left"/>
      <protection locked="0"/>
    </xf>
    <xf numFmtId="43" fontId="0" fillId="2" borderId="23" xfId="1" applyFont="1" applyFill="1" applyBorder="1" applyAlignment="1" applyProtection="1">
      <alignment horizontal="right" vertical="top" wrapText="1"/>
      <protection locked="0"/>
    </xf>
    <xf numFmtId="43" fontId="0" fillId="2" borderId="16" xfId="1" applyFont="1" applyFill="1" applyBorder="1" applyAlignment="1" applyProtection="1">
      <alignment horizontal="right" vertical="top" wrapText="1"/>
      <protection locked="0"/>
    </xf>
    <xf numFmtId="0" fontId="0" fillId="2" borderId="21" xfId="0" applyFill="1" applyBorder="1" applyAlignment="1" applyProtection="1">
      <alignment horizontal="right" vertical="top" wrapText="1"/>
      <protection locked="0"/>
    </xf>
    <xf numFmtId="0" fontId="0" fillId="2" borderId="6" xfId="0" applyFill="1" applyBorder="1" applyAlignment="1" applyProtection="1">
      <alignment horizontal="right" vertical="top" wrapText="1"/>
      <protection locked="0"/>
    </xf>
    <xf numFmtId="0" fontId="0" fillId="2" borderId="0" xfId="0" applyFill="1" applyAlignment="1" applyProtection="1">
      <alignment horizontal="center" vertical="top" wrapText="1"/>
      <protection locked="0"/>
    </xf>
    <xf numFmtId="0" fontId="0" fillId="2" borderId="6" xfId="0" applyFill="1" applyBorder="1" applyAlignment="1" applyProtection="1">
      <alignment horizontal="center" vertical="top" wrapText="1"/>
      <protection locked="0"/>
    </xf>
    <xf numFmtId="0" fontId="0" fillId="0" borderId="25" xfId="0" applyBorder="1"/>
    <xf numFmtId="0" fontId="5" fillId="7" borderId="0" xfId="0" applyFont="1" applyFill="1"/>
    <xf numFmtId="43" fontId="0" fillId="0" borderId="0" xfId="1" applyFont="1" applyBorder="1" applyAlignment="1">
      <alignment horizontal="right"/>
    </xf>
    <xf numFmtId="0" fontId="0" fillId="0" borderId="0" xfId="0" applyAlignment="1">
      <alignment horizontal="left" vertical="top" wrapText="1"/>
    </xf>
    <xf numFmtId="0" fontId="12" fillId="0" borderId="0" xfId="0" applyFont="1" applyAlignment="1">
      <alignment vertical="center" wrapText="1"/>
    </xf>
    <xf numFmtId="0" fontId="2" fillId="0" borderId="26" xfId="0" applyFont="1" applyBorder="1"/>
    <xf numFmtId="43" fontId="4" fillId="0" borderId="27" xfId="0" applyNumberFormat="1" applyFont="1" applyBorder="1"/>
    <xf numFmtId="0" fontId="0" fillId="0" borderId="27" xfId="0" applyBorder="1"/>
    <xf numFmtId="0" fontId="0" fillId="0" borderId="28" xfId="0" applyBorder="1"/>
    <xf numFmtId="43" fontId="0" fillId="0" borderId="29" xfId="0" applyNumberFormat="1" applyBorder="1"/>
    <xf numFmtId="0" fontId="2" fillId="0" borderId="0" xfId="0" applyFont="1" applyAlignment="1">
      <alignment vertical="top"/>
    </xf>
    <xf numFmtId="0" fontId="5" fillId="2" borderId="2"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protection locked="0"/>
    </xf>
    <xf numFmtId="0" fontId="2" fillId="0" borderId="0" xfId="0" applyFont="1" applyAlignment="1">
      <alignment horizontal="left" vertical="center" wrapText="1"/>
    </xf>
    <xf numFmtId="0" fontId="5" fillId="0" borderId="2" xfId="0" applyFont="1" applyFill="1" applyBorder="1" applyAlignment="1">
      <alignment horizontal="left"/>
    </xf>
    <xf numFmtId="0" fontId="5" fillId="0" borderId="5" xfId="0" applyFont="1" applyFill="1" applyBorder="1" applyAlignment="1">
      <alignment horizontal="left"/>
    </xf>
    <xf numFmtId="0" fontId="5" fillId="0" borderId="3" xfId="0" applyFont="1" applyFill="1" applyBorder="1" applyAlignment="1">
      <alignment horizontal="left"/>
    </xf>
    <xf numFmtId="0" fontId="0" fillId="2" borderId="6" xfId="0" applyFill="1" applyBorder="1" applyAlignment="1" applyProtection="1">
      <alignment horizontal="left" vertical="top" wrapText="1"/>
      <protection locked="0"/>
    </xf>
    <xf numFmtId="0" fontId="0" fillId="2" borderId="16" xfId="0" applyFill="1" applyBorder="1" applyAlignment="1" applyProtection="1">
      <alignment horizontal="left" vertical="top" wrapText="1"/>
      <protection locked="0"/>
    </xf>
    <xf numFmtId="0" fontId="0" fillId="0" borderId="0" xfId="0" applyAlignment="1">
      <alignment horizontal="left" vertical="top" wrapText="1"/>
    </xf>
    <xf numFmtId="0" fontId="6" fillId="6" borderId="0" xfId="0" applyFont="1" applyFill="1" applyAlignment="1">
      <alignment wrapText="1"/>
    </xf>
    <xf numFmtId="0" fontId="0" fillId="6" borderId="0" xfId="0" applyFill="1" applyAlignment="1"/>
  </cellXfs>
  <cellStyles count="4">
    <cellStyle name="Komma" xfId="1" builtinId="3"/>
    <cellStyle name="Standard" xfId="0" builtinId="0"/>
    <cellStyle name="Standard 2 2" xfId="3"/>
    <cellStyle name="Standard 5 2" xfId="2"/>
  </cellStyles>
  <dxfs count="0"/>
  <tableStyles count="0" defaultTableStyle="TableStyleMedium2" defaultPivotStyle="PivotStyleLight16"/>
  <colors>
    <mruColors>
      <color rgb="FFFF2F2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B23"/>
  <sheetViews>
    <sheetView tabSelected="1" zoomScaleNormal="100" workbookViewId="0">
      <selection activeCell="B24" sqref="B24"/>
    </sheetView>
  </sheetViews>
  <sheetFormatPr baseColWidth="10" defaultRowHeight="12.75" x14ac:dyDescent="0.2"/>
  <cols>
    <col min="1" max="1" width="17.28515625" bestFit="1" customWidth="1"/>
    <col min="2" max="2" width="89.85546875" customWidth="1"/>
  </cols>
  <sheetData>
    <row r="1" spans="1:2" ht="15.75" x14ac:dyDescent="0.25">
      <c r="A1" s="141" t="s">
        <v>167</v>
      </c>
    </row>
    <row r="3" spans="1:2" ht="17.25" customHeight="1" x14ac:dyDescent="0.2">
      <c r="A3" s="150" t="s">
        <v>172</v>
      </c>
      <c r="B3" s="9" t="s">
        <v>176</v>
      </c>
    </row>
    <row r="4" spans="1:2" ht="17.25" customHeight="1" x14ac:dyDescent="0.2">
      <c r="A4" s="150"/>
      <c r="B4" s="9" t="s">
        <v>175</v>
      </c>
    </row>
    <row r="5" spans="1:2" ht="26.25" customHeight="1" x14ac:dyDescent="0.2">
      <c r="A5" s="150"/>
      <c r="B5" s="8" t="s">
        <v>182</v>
      </c>
    </row>
    <row r="6" spans="1:2" ht="17.25" customHeight="1" x14ac:dyDescent="0.2">
      <c r="A6" s="150"/>
      <c r="B6" s="9"/>
    </row>
    <row r="7" spans="1:2" s="9" customFormat="1" ht="17.25" customHeight="1" x14ac:dyDescent="0.2">
      <c r="A7" s="150" t="s">
        <v>168</v>
      </c>
      <c r="B7" s="9" t="s">
        <v>173</v>
      </c>
    </row>
    <row r="8" spans="1:2" s="9" customFormat="1" ht="17.25" customHeight="1" x14ac:dyDescent="0.2">
      <c r="A8" s="150"/>
      <c r="B8" s="9" t="s">
        <v>174</v>
      </c>
    </row>
    <row r="9" spans="1:2" s="9" customFormat="1" ht="17.25" customHeight="1" x14ac:dyDescent="0.2">
      <c r="A9" s="150"/>
    </row>
    <row r="10" spans="1:2" s="9" customFormat="1" ht="17.25" customHeight="1" x14ac:dyDescent="0.2">
      <c r="A10" s="150" t="s">
        <v>169</v>
      </c>
      <c r="B10" s="9" t="s">
        <v>179</v>
      </c>
    </row>
    <row r="11" spans="1:2" s="9" customFormat="1" ht="17.25" customHeight="1" x14ac:dyDescent="0.2">
      <c r="A11" s="150"/>
      <c r="B11" s="9" t="s">
        <v>178</v>
      </c>
    </row>
    <row r="12" spans="1:2" s="9" customFormat="1" ht="17.25" customHeight="1" x14ac:dyDescent="0.2">
      <c r="A12" s="150"/>
    </row>
    <row r="13" spans="1:2" s="9" customFormat="1" ht="17.25" customHeight="1" x14ac:dyDescent="0.2">
      <c r="A13" s="150" t="s">
        <v>170</v>
      </c>
      <c r="B13" s="9" t="s">
        <v>177</v>
      </c>
    </row>
    <row r="14" spans="1:2" ht="13.5" thickBot="1" x14ac:dyDescent="0.25">
      <c r="A14" s="140"/>
      <c r="B14" s="140"/>
    </row>
    <row r="15" spans="1:2" ht="13.5" thickTop="1" x14ac:dyDescent="0.2"/>
    <row r="16" spans="1:2" ht="15.75" x14ac:dyDescent="0.25">
      <c r="A16" s="141" t="s">
        <v>171</v>
      </c>
    </row>
    <row r="18" spans="1:2" s="76" customFormat="1" ht="17.25" customHeight="1" x14ac:dyDescent="0.2">
      <c r="A18" s="9" t="s">
        <v>1</v>
      </c>
      <c r="B18" s="9" t="s">
        <v>160</v>
      </c>
    </row>
    <row r="19" spans="1:2" s="76" customFormat="1" ht="17.25" customHeight="1" x14ac:dyDescent="0.2">
      <c r="A19" s="9" t="s">
        <v>2</v>
      </c>
      <c r="B19" s="9" t="s">
        <v>161</v>
      </c>
    </row>
    <row r="20" spans="1:2" s="76" customFormat="1" ht="17.25" customHeight="1" x14ac:dyDescent="0.2">
      <c r="A20" s="9" t="s">
        <v>126</v>
      </c>
      <c r="B20" s="9" t="s">
        <v>163</v>
      </c>
    </row>
    <row r="21" spans="1:2" s="76" customFormat="1" ht="17.25" customHeight="1" x14ac:dyDescent="0.2">
      <c r="A21" s="9" t="s">
        <v>14</v>
      </c>
      <c r="B21" s="9" t="s">
        <v>162</v>
      </c>
    </row>
    <row r="22" spans="1:2" s="76" customFormat="1" ht="17.25" customHeight="1" x14ac:dyDescent="0.2">
      <c r="A22" s="9" t="s">
        <v>8</v>
      </c>
      <c r="B22" s="9" t="s">
        <v>165</v>
      </c>
    </row>
    <row r="23" spans="1:2" s="76" customFormat="1" ht="17.25" customHeight="1" x14ac:dyDescent="0.2">
      <c r="A23" s="9" t="s">
        <v>159</v>
      </c>
      <c r="B23" s="9" t="s">
        <v>164</v>
      </c>
    </row>
  </sheetData>
  <sheetProtection sheet="1" objects="1" scenarios="1"/>
  <pageMargins left="0.7" right="0.7" top="0.78740157499999996" bottom="0.78740157499999996" header="0.3" footer="0.3"/>
  <pageSetup paperSize="9"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5"/>
  <sheetViews>
    <sheetView zoomScaleNormal="100" workbookViewId="0">
      <pane ySplit="2" topLeftCell="A3" activePane="bottomLeft" state="frozen"/>
      <selection pane="bottomLeft" activeCell="B5" sqref="B5"/>
    </sheetView>
  </sheetViews>
  <sheetFormatPr baseColWidth="10" defaultRowHeight="12.75" x14ac:dyDescent="0.2"/>
  <cols>
    <col min="1" max="1" width="18.5703125" customWidth="1"/>
    <col min="2" max="2" width="19.7109375" customWidth="1"/>
    <col min="3" max="3" width="19.28515625" customWidth="1"/>
    <col min="4" max="4" width="14.7109375" customWidth="1"/>
    <col min="5" max="5" width="16" customWidth="1"/>
    <col min="6" max="6" width="3.7109375" customWidth="1"/>
    <col min="7" max="7" width="16.140625" customWidth="1"/>
    <col min="8" max="8" width="18.140625" customWidth="1"/>
    <col min="9" max="9" width="30.5703125" customWidth="1"/>
    <col min="10" max="10" width="30.7109375" customWidth="1"/>
    <col min="11" max="12" width="11.42578125" style="11"/>
  </cols>
  <sheetData>
    <row r="1" spans="1:15" ht="24" customHeight="1" thickBot="1" x14ac:dyDescent="0.25">
      <c r="A1" s="107" t="s">
        <v>4</v>
      </c>
      <c r="B1" s="151"/>
      <c r="C1" s="152"/>
      <c r="D1" s="108"/>
      <c r="E1" s="107" t="s">
        <v>3</v>
      </c>
      <c r="F1" s="108"/>
      <c r="G1" s="115"/>
    </row>
    <row r="2" spans="1:15" ht="15.75" x14ac:dyDescent="0.25">
      <c r="A2" s="82"/>
      <c r="B2" s="83"/>
      <c r="C2" s="83"/>
      <c r="D2" s="11"/>
      <c r="G2" s="7"/>
      <c r="I2" s="96"/>
    </row>
    <row r="3" spans="1:15" ht="15.75" x14ac:dyDescent="0.25">
      <c r="A3" s="82"/>
      <c r="B3" s="83"/>
      <c r="C3" s="83"/>
      <c r="D3" s="11"/>
      <c r="G3" s="7"/>
      <c r="I3" s="96"/>
    </row>
    <row r="4" spans="1:15" ht="67.5" x14ac:dyDescent="0.25">
      <c r="A4" s="82"/>
      <c r="B4" s="83"/>
      <c r="C4" s="83"/>
      <c r="D4" s="11"/>
      <c r="G4" s="100" t="s">
        <v>157</v>
      </c>
      <c r="H4" s="103"/>
      <c r="I4" s="101"/>
      <c r="J4" s="102"/>
      <c r="K4" s="102"/>
    </row>
    <row r="5" spans="1:15" ht="15.75" x14ac:dyDescent="0.25">
      <c r="A5" s="82"/>
      <c r="B5" s="11"/>
      <c r="C5" s="11"/>
      <c r="D5" s="11"/>
      <c r="G5" s="103"/>
      <c r="H5" s="103"/>
      <c r="I5" s="104"/>
      <c r="J5" s="102"/>
      <c r="K5" s="102"/>
    </row>
    <row r="6" spans="1:15" ht="15.75" x14ac:dyDescent="0.25">
      <c r="A6" s="7" t="s">
        <v>0</v>
      </c>
      <c r="G6" s="101"/>
      <c r="H6" s="101"/>
      <c r="I6" s="101"/>
      <c r="J6" s="102"/>
      <c r="K6" s="102"/>
    </row>
    <row r="9" spans="1:15" ht="39.75" customHeight="1" x14ac:dyDescent="0.2">
      <c r="B9" s="69" t="s">
        <v>7</v>
      </c>
      <c r="C9" s="5" t="s">
        <v>6</v>
      </c>
      <c r="D9" s="75" t="s">
        <v>5</v>
      </c>
      <c r="E9" s="5" t="s">
        <v>8</v>
      </c>
    </row>
    <row r="10" spans="1:15" ht="24.75" customHeight="1" x14ac:dyDescent="0.2">
      <c r="A10" s="76" t="s">
        <v>1</v>
      </c>
      <c r="B10" s="77" t="s">
        <v>9</v>
      </c>
      <c r="C10" s="109"/>
      <c r="D10" s="111"/>
      <c r="E10" s="106">
        <f>ROUND(D10*C10/100,-3)</f>
        <v>0</v>
      </c>
      <c r="F10" s="76"/>
    </row>
    <row r="11" spans="1:15" ht="24.75" customHeight="1" x14ac:dyDescent="0.2">
      <c r="A11" s="76" t="s">
        <v>2</v>
      </c>
      <c r="B11" s="78" t="s">
        <v>9</v>
      </c>
      <c r="C11" s="110"/>
      <c r="D11" s="112"/>
      <c r="E11" s="106">
        <f>ROUND(D11*C11/100,-3)</f>
        <v>0</v>
      </c>
      <c r="F11" s="76"/>
    </row>
    <row r="12" spans="1:15" ht="24.75" customHeight="1" x14ac:dyDescent="0.2">
      <c r="A12" s="76" t="s">
        <v>126</v>
      </c>
      <c r="B12" s="78"/>
      <c r="C12" s="97"/>
      <c r="D12" s="112"/>
      <c r="E12" s="106"/>
      <c r="F12" s="76"/>
    </row>
    <row r="13" spans="1:15" ht="24.75" customHeight="1" x14ac:dyDescent="0.2">
      <c r="A13" s="76" t="s">
        <v>14</v>
      </c>
      <c r="B13" s="78"/>
      <c r="C13" s="76"/>
      <c r="D13" s="79"/>
      <c r="E13" s="113"/>
      <c r="F13" s="76"/>
    </row>
    <row r="14" spans="1:15" ht="24.75" customHeight="1" x14ac:dyDescent="0.2">
      <c r="A14" s="76"/>
      <c r="B14" s="76"/>
      <c r="C14" s="76"/>
      <c r="D14" s="76"/>
      <c r="E14" s="76"/>
      <c r="F14" s="76"/>
      <c r="J14" s="14"/>
      <c r="K14" s="26"/>
      <c r="L14" s="26"/>
      <c r="M14" s="14"/>
      <c r="N14" s="14"/>
      <c r="O14" s="14"/>
    </row>
    <row r="15" spans="1:15" ht="24.75" customHeight="1" x14ac:dyDescent="0.2">
      <c r="A15" s="80" t="s">
        <v>13</v>
      </c>
      <c r="B15" s="80"/>
      <c r="C15" s="80"/>
      <c r="D15" s="80"/>
      <c r="E15" s="114"/>
      <c r="F15" s="76"/>
      <c r="J15" s="14"/>
      <c r="K15" s="26"/>
      <c r="L15" s="26"/>
      <c r="M15" s="14"/>
      <c r="N15" s="14"/>
      <c r="O15" s="14"/>
    </row>
    <row r="16" spans="1:15" ht="24.75" customHeight="1" x14ac:dyDescent="0.2">
      <c r="A16" s="76"/>
      <c r="B16" s="76"/>
      <c r="C16" s="76"/>
      <c r="D16" s="76"/>
      <c r="E16" s="81"/>
      <c r="F16" s="76"/>
      <c r="J16" s="14"/>
      <c r="K16" s="26"/>
      <c r="L16" s="26"/>
      <c r="M16" s="14"/>
      <c r="N16" s="14"/>
      <c r="O16" s="14"/>
    </row>
    <row r="17" spans="1:15" ht="24.75" customHeight="1" x14ac:dyDescent="0.2">
      <c r="A17" s="76"/>
      <c r="B17" s="76"/>
      <c r="C17" s="76"/>
      <c r="D17" s="76"/>
      <c r="E17" s="81"/>
      <c r="F17" s="76"/>
      <c r="J17" s="14"/>
      <c r="K17" s="26"/>
      <c r="L17" s="26"/>
      <c r="M17" s="14"/>
      <c r="N17" s="14"/>
      <c r="O17" s="14"/>
    </row>
    <row r="18" spans="1:15" ht="24.75" customHeight="1" x14ac:dyDescent="0.2">
      <c r="A18" s="76"/>
      <c r="B18" s="76"/>
      <c r="C18" s="76"/>
      <c r="D18" s="76"/>
      <c r="E18" s="76"/>
      <c r="F18" s="76"/>
      <c r="J18" s="14"/>
      <c r="K18" s="26"/>
      <c r="L18" s="26"/>
      <c r="M18" s="14"/>
      <c r="N18" s="14"/>
      <c r="O18" s="14"/>
    </row>
    <row r="19" spans="1:15" ht="30" customHeight="1" x14ac:dyDescent="0.2">
      <c r="A19" s="153" t="s">
        <v>15</v>
      </c>
      <c r="B19" s="153"/>
      <c r="C19" s="109"/>
      <c r="D19" s="80"/>
      <c r="E19" s="105">
        <f>ROUNDUP(E15*C19/100,-3)</f>
        <v>0</v>
      </c>
      <c r="F19" s="76"/>
    </row>
    <row r="20" spans="1:15" ht="24.75" customHeight="1" x14ac:dyDescent="0.2">
      <c r="A20" s="76"/>
      <c r="B20" s="76"/>
      <c r="C20" s="76"/>
      <c r="D20" s="76"/>
      <c r="E20" s="76"/>
      <c r="F20" s="76"/>
    </row>
    <row r="21" spans="1:15" ht="24.75" customHeight="1" x14ac:dyDescent="0.2">
      <c r="A21" s="80" t="s">
        <v>42</v>
      </c>
      <c r="B21" s="80"/>
      <c r="C21" s="109"/>
      <c r="D21" s="76"/>
      <c r="E21" s="105">
        <f>IF(C21=0,0,E15*C21%)</f>
        <v>0</v>
      </c>
      <c r="F21" s="76"/>
    </row>
    <row r="23" spans="1:15" x14ac:dyDescent="0.2">
      <c r="E23" s="1"/>
    </row>
    <row r="24" spans="1:15" x14ac:dyDescent="0.2">
      <c r="E24" s="1"/>
    </row>
    <row r="25" spans="1:15" s="11" customFormat="1" x14ac:dyDescent="0.2">
      <c r="A25" s="26"/>
      <c r="B25" s="26"/>
      <c r="C25" s="33"/>
      <c r="D25" s="33"/>
      <c r="E25" s="34"/>
      <c r="F25" s="35"/>
      <c r="G25" s="35"/>
      <c r="H25" s="36"/>
      <c r="I25" s="37"/>
    </row>
  </sheetData>
  <sheetProtection sheet="1" objects="1" scenarios="1"/>
  <mergeCells count="2">
    <mergeCell ref="B1:C1"/>
    <mergeCell ref="A19:B19"/>
  </mergeCells>
  <dataValidations count="3">
    <dataValidation type="list" allowBlank="1" showInputMessage="1" showErrorMessage="1" sqref="C10 C11">
      <formula1>"1, 2, 3"</formula1>
    </dataValidation>
    <dataValidation type="list" allowBlank="1" showInputMessage="1" showErrorMessage="1" sqref="C19">
      <formula1>"50,55,60,65,70,75"</formula1>
    </dataValidation>
    <dataValidation type="list" allowBlank="1" showInputMessage="1" showErrorMessage="1" sqref="C21">
      <formula1>"0,1,2,3,4,5"</formula1>
    </dataValidation>
  </dataValidations>
  <pageMargins left="0.70866141732283472" right="0.70866141732283472" top="0.78740157480314965" bottom="0.78740157480314965" header="0.31496062992125984" footer="0.31496062992125984"/>
  <pageSetup paperSize="9" scale="82" orientation="portrait" r:id="rId1"/>
  <headerFooter>
    <oddFooter>&amp;L© Amt für Gemeinden 
des Kantons St.Gallen&amp;R&amp;D</oddFooter>
  </headerFooter>
  <colBreaks count="1" manualBreakCount="1">
    <brk id="7" max="24"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P109"/>
  <sheetViews>
    <sheetView zoomScaleNormal="100" workbookViewId="0">
      <pane ySplit="9" topLeftCell="A10" activePane="bottomLeft" state="frozen"/>
      <selection pane="bottomLeft" activeCell="E17" sqref="E17"/>
    </sheetView>
  </sheetViews>
  <sheetFormatPr baseColWidth="10" defaultRowHeight="12.75" x14ac:dyDescent="0.2"/>
  <cols>
    <col min="1" max="1" width="10.5703125" customWidth="1"/>
    <col min="2" max="2" width="65.140625" customWidth="1"/>
    <col min="3" max="3" width="18.28515625" customWidth="1"/>
    <col min="4" max="4" width="18.28515625" hidden="1" customWidth="1"/>
    <col min="5" max="5" width="17.5703125" customWidth="1"/>
    <col min="6" max="6" width="17" customWidth="1"/>
    <col min="7" max="7" width="14.85546875" customWidth="1"/>
    <col min="8" max="9" width="18.140625" customWidth="1"/>
    <col min="10" max="10" width="28.28515625" customWidth="1"/>
    <col min="11" max="11" width="34.42578125" customWidth="1"/>
    <col min="12" max="13" width="11.42578125" style="11"/>
  </cols>
  <sheetData>
    <row r="1" spans="1:13" ht="16.5" thickBot="1" x14ac:dyDescent="0.3">
      <c r="A1" s="71" t="s">
        <v>4</v>
      </c>
      <c r="B1" s="70"/>
      <c r="C1" s="154" t="str">
        <f>IF(Stammdaten!B1="","",Stammdaten!B1)</f>
        <v/>
      </c>
      <c r="D1" s="155"/>
      <c r="E1" s="155"/>
      <c r="F1" s="156"/>
      <c r="G1" s="10"/>
      <c r="I1" s="72" t="s">
        <v>3</v>
      </c>
      <c r="K1" s="73" t="str">
        <f>IF(Stammdaten!G1="","",Stammdaten!G1)</f>
        <v/>
      </c>
    </row>
    <row r="3" spans="1:13" ht="15.75" x14ac:dyDescent="0.25">
      <c r="A3" s="7" t="s">
        <v>0</v>
      </c>
    </row>
    <row r="5" spans="1:13" x14ac:dyDescent="0.2">
      <c r="F5" s="1"/>
    </row>
    <row r="6" spans="1:13" x14ac:dyDescent="0.2">
      <c r="A6" s="6" t="s">
        <v>21</v>
      </c>
      <c r="B6" s="38"/>
    </row>
    <row r="7" spans="1:13" x14ac:dyDescent="0.2">
      <c r="A7" s="6" t="s">
        <v>10</v>
      </c>
    </row>
    <row r="8" spans="1:13" x14ac:dyDescent="0.2">
      <c r="A8" s="15"/>
    </row>
    <row r="9" spans="1:13" ht="51" x14ac:dyDescent="0.2">
      <c r="A9" s="69" t="s">
        <v>36</v>
      </c>
      <c r="B9" s="4" t="s">
        <v>22</v>
      </c>
      <c r="C9" s="84" t="s">
        <v>10</v>
      </c>
      <c r="D9" s="68"/>
      <c r="E9" s="5" t="s">
        <v>11</v>
      </c>
      <c r="F9" s="5" t="s">
        <v>8</v>
      </c>
      <c r="G9" s="5" t="s">
        <v>12</v>
      </c>
      <c r="H9" s="86" t="s">
        <v>38</v>
      </c>
      <c r="I9" s="23" t="s">
        <v>37</v>
      </c>
      <c r="J9" s="16" t="s">
        <v>32</v>
      </c>
      <c r="K9" s="16" t="s">
        <v>30</v>
      </c>
      <c r="L9" s="27"/>
      <c r="M9" s="27"/>
    </row>
    <row r="10" spans="1:13" x14ac:dyDescent="0.2">
      <c r="A10" s="116">
        <v>300</v>
      </c>
      <c r="B10" s="117" t="s">
        <v>65</v>
      </c>
      <c r="C10" s="118"/>
      <c r="D10" s="118" t="str">
        <f>IF(C10&lt;0,-C10,"")</f>
        <v/>
      </c>
      <c r="E10" s="18" t="str">
        <f>IF(IF(AND(C10&lt;Stammdaten!$E$21,-C10&lt;Stammdaten!$E$21),"",IF(C10="","",100/Stammdaten!$D$11*C10))&lt;0,-IF(AND(C10&lt;Stammdaten!$E$21,-C10&lt;Stammdaten!$E$21),"",IF(C10="","",100/Stammdaten!$D$11*C10)),IF(AND(C10&lt;Stammdaten!$E$21,-C10&lt;Stammdaten!$E$21),"",IF(C10="","",100/Stammdaten!$D$11*C10)))</f>
        <v/>
      </c>
      <c r="F10" s="18" t="str">
        <f>IFERROR(ROUND(Stammdaten!$E$15*E10/100,-1),"")</f>
        <v/>
      </c>
      <c r="G10" s="18" t="str">
        <f>IFERROR(ROUND(Stammdaten!$E$19*E10/100,0),"")</f>
        <v/>
      </c>
      <c r="H10" s="125"/>
      <c r="I10" s="126"/>
      <c r="J10" s="25" t="str">
        <f>IF(D10="",IF(C10="","",IF(AND(C10&gt;Stammdaten!$E$21,H10="",I10=""),"festgestellte Fehler eintragen",IF(C10&lt;Stammdaten!$E$21+1,"keine Prüfung; unter NAG",IF(OR(H10&gt;G10,I10&gt;G10),"begründen","iO")))),IF(AND(D10&lt;&gt;"",G10&lt;&gt;"",H10="",I10=""),"festgestellte Fehler eintragen",IF(D10&lt;Stammdaten!$E$21+1,"keine Prüfung; unter NAG",IF(OR(H10&gt;G10,I10&gt;G10),"begründen","iO"))))</f>
        <v/>
      </c>
      <c r="K10" s="138"/>
      <c r="L10" s="28"/>
      <c r="M10" s="28"/>
    </row>
    <row r="11" spans="1:13" x14ac:dyDescent="0.2">
      <c r="A11" s="119">
        <v>301</v>
      </c>
      <c r="B11" s="120" t="s">
        <v>66</v>
      </c>
      <c r="C11" s="121"/>
      <c r="D11" s="121" t="str">
        <f t="shared" ref="D11:D59" si="0">IF(C11&lt;0,-C11,"")</f>
        <v/>
      </c>
      <c r="E11" s="29" t="str">
        <f>IF(IF(AND(C11&lt;Stammdaten!$E$21,-C11&lt;Stammdaten!$E$21),"",IF(C11="","",100/Stammdaten!$D$11*C11))&lt;0,-IF(AND(C11&lt;Stammdaten!$E$21,-C11&lt;Stammdaten!$E$21),"",IF(C11="","",100/Stammdaten!$D$11*C11)),IF(AND(C11&lt;Stammdaten!$E$21,-C11&lt;Stammdaten!$E$21),"",IF(C11="","",100/Stammdaten!$D$11*C11)))</f>
        <v/>
      </c>
      <c r="F11" s="29" t="str">
        <f>IFERROR(ROUND(Stammdaten!$E$15*E11/100,-1),"")</f>
        <v/>
      </c>
      <c r="G11" s="29" t="str">
        <f>IFERROR(ROUND(Stammdaten!$E$19*E11/100,0),"")</f>
        <v/>
      </c>
      <c r="H11" s="127"/>
      <c r="I11" s="121"/>
      <c r="J11" s="25" t="str">
        <f>IF(D11="",IF(C11="","",IF(AND(C11&gt;Stammdaten!$E$21,H11="",I11=""),"festgestellte Fehler eintragen",IF(C11&lt;Stammdaten!$E$21+1,"keine Prüfung; unter NAG",IF(OR(H11&gt;G11,I11&gt;G11),"begründen","iO")))),IF(AND(D11&lt;&gt;"",G11&lt;&gt;"",H11="",I11=""),"festgestellte Fehler eintragen",IF(D11&lt;Stammdaten!$E$21+1,"keine Prüfung; unter NAG",IF(OR(H11&gt;G11,I11&gt;G11),"begründen","iO"))))</f>
        <v/>
      </c>
      <c r="K11" s="139"/>
      <c r="L11" s="28"/>
      <c r="M11" s="28"/>
    </row>
    <row r="12" spans="1:13" x14ac:dyDescent="0.2">
      <c r="A12" s="119">
        <v>302</v>
      </c>
      <c r="B12" s="120" t="s">
        <v>43</v>
      </c>
      <c r="C12" s="121"/>
      <c r="D12" s="121" t="str">
        <f t="shared" si="0"/>
        <v/>
      </c>
      <c r="E12" s="29" t="str">
        <f>IF(IF(AND(C12&lt;Stammdaten!$E$21,-C12&lt;Stammdaten!$E$21),"",IF(C12="","",100/Stammdaten!$D$11*C12))&lt;0,-IF(AND(C12&lt;Stammdaten!$E$21,-C12&lt;Stammdaten!$E$21),"",IF(C12="","",100/Stammdaten!$D$11*C12)),IF(AND(C12&lt;Stammdaten!$E$21,-C12&lt;Stammdaten!$E$21),"",IF(C12="","",100/Stammdaten!$D$11*C12)))</f>
        <v/>
      </c>
      <c r="F12" s="29" t="str">
        <f>IFERROR(ROUND(Stammdaten!$E$15*E12/100,-1),"")</f>
        <v/>
      </c>
      <c r="G12" s="29" t="str">
        <f>IFERROR(ROUND(Stammdaten!$E$19*E12/100,0),"")</f>
        <v/>
      </c>
      <c r="H12" s="127"/>
      <c r="I12" s="121"/>
      <c r="J12" s="25" t="str">
        <f>IF(D12="",IF(C12="","",IF(AND(C12&gt;Stammdaten!$E$21,H12="",I12=""),"festgestellte Fehler eintragen",IF(C12&lt;Stammdaten!$E$21+1,"keine Prüfung; unter NAG",IF(OR(H12&gt;G12,I12&gt;G12),"begründen","iO")))),IF(AND(D12&lt;&gt;"",G12&lt;&gt;"",H12="",I12=""),"festgestellte Fehler eintragen",IF(D12&lt;Stammdaten!$E$21+1,"keine Prüfung; unter NAG",IF(OR(H12&gt;G12,I12&gt;G12),"begründen","iO"))))</f>
        <v/>
      </c>
      <c r="K12" s="139"/>
      <c r="L12" s="28"/>
      <c r="M12" s="28"/>
    </row>
    <row r="13" spans="1:13" x14ac:dyDescent="0.2">
      <c r="A13" s="119">
        <v>303</v>
      </c>
      <c r="B13" s="120" t="s">
        <v>44</v>
      </c>
      <c r="C13" s="121"/>
      <c r="D13" s="132" t="str">
        <f t="shared" si="0"/>
        <v/>
      </c>
      <c r="E13" s="29" t="str">
        <f>IF(IF(AND(C13&lt;Stammdaten!$E$21,-C13&lt;Stammdaten!$E$21),"",IF(C13="","",100/Stammdaten!$D$11*C13))&lt;0,-IF(AND(C13&lt;Stammdaten!$E$21,-C13&lt;Stammdaten!$E$21),"",IF(C13="","",100/Stammdaten!$D$11*C13)),IF(AND(C13&lt;Stammdaten!$E$21,-C13&lt;Stammdaten!$E$21),"",IF(C13="","",100/Stammdaten!$D$11*C13)))</f>
        <v/>
      </c>
      <c r="F13" s="29" t="str">
        <f>IFERROR(ROUND(Stammdaten!$E$15*E13/100,-1),"")</f>
        <v/>
      </c>
      <c r="G13" s="29" t="str">
        <f>IFERROR(ROUND(Stammdaten!$E$19*E13/100,0),"")</f>
        <v/>
      </c>
      <c r="H13" s="127"/>
      <c r="I13" s="121"/>
      <c r="J13" s="25" t="str">
        <f>IF(D13="",IF(C13="","",IF(AND(C13&gt;Stammdaten!$E$21,H13="",I13=""),"festgestellte Fehler eintragen",IF(C13&lt;Stammdaten!$E$21+1,"keine Prüfung; unter NAG",IF(OR(H13&gt;G13,I13&gt;G13),"begründen","iO")))),IF(AND(D13&lt;&gt;"",G13&lt;&gt;"",H13="",I13=""),"festgestellte Fehler eintragen",IF(D13&lt;Stammdaten!$E$21+1,"keine Prüfung; unter NAG",IF(OR(H13&gt;G13,I13&gt;G13),"begründen","iO"))))</f>
        <v/>
      </c>
      <c r="K13" s="139"/>
      <c r="L13" s="28"/>
    </row>
    <row r="14" spans="1:13" x14ac:dyDescent="0.2">
      <c r="A14" s="119">
        <v>304</v>
      </c>
      <c r="B14" s="120" t="s">
        <v>45</v>
      </c>
      <c r="C14" s="121"/>
      <c r="D14" s="132" t="str">
        <f t="shared" si="0"/>
        <v/>
      </c>
      <c r="E14" s="29" t="str">
        <f>IF(IF(AND(C14&lt;Stammdaten!$E$21,-C14&lt;Stammdaten!$E$21),"",IF(C14="","",100/Stammdaten!$D$11*C14))&lt;0,-IF(AND(C14&lt;Stammdaten!$E$21,-C14&lt;Stammdaten!$E$21),"",IF(C14="","",100/Stammdaten!$D$11*C14)),IF(AND(C14&lt;Stammdaten!$E$21,-C14&lt;Stammdaten!$E$21),"",IF(C14="","",100/Stammdaten!$D$11*C14)))</f>
        <v/>
      </c>
      <c r="F14" s="29" t="str">
        <f>IFERROR(ROUND(Stammdaten!$E$15*E14/100,-1),"")</f>
        <v/>
      </c>
      <c r="G14" s="29" t="str">
        <f>IFERROR(ROUND(Stammdaten!$E$19*E14/100,0),"")</f>
        <v/>
      </c>
      <c r="H14" s="127"/>
      <c r="I14" s="121"/>
      <c r="J14" s="25" t="str">
        <f>IF(D14="",IF(C14="","",IF(AND(C14&gt;Stammdaten!$E$21,H14="",I14=""),"festgestellte Fehler eintragen",IF(C14&lt;Stammdaten!$E$21+1,"keine Prüfung; unter NAG",IF(OR(H14&gt;G14,I14&gt;G14),"begründen","iO")))),IF(AND(D14&lt;&gt;"",G14&lt;&gt;"",H14="",I14=""),"festgestellte Fehler eintragen",IF(D14&lt;Stammdaten!$E$21+1,"keine Prüfung; unter NAG",IF(OR(H14&gt;G14,I14&gt;G14),"begründen","iO"))))</f>
        <v/>
      </c>
      <c r="K14" s="139"/>
      <c r="L14" s="28"/>
    </row>
    <row r="15" spans="1:13" x14ac:dyDescent="0.2">
      <c r="A15" s="119">
        <v>305</v>
      </c>
      <c r="B15" s="120" t="s">
        <v>46</v>
      </c>
      <c r="C15" s="121"/>
      <c r="D15" s="132" t="str">
        <f t="shared" si="0"/>
        <v/>
      </c>
      <c r="E15" s="29" t="str">
        <f>IF(IF(AND(C15&lt;Stammdaten!$E$21,-C15&lt;Stammdaten!$E$21),"",IF(C15="","",100/Stammdaten!$D$11*C15))&lt;0,-IF(AND(C15&lt;Stammdaten!$E$21,-C15&lt;Stammdaten!$E$21),"",IF(C15="","",100/Stammdaten!$D$11*C15)),IF(AND(C15&lt;Stammdaten!$E$21,-C15&lt;Stammdaten!$E$21),"",IF(C15="","",100/Stammdaten!$D$11*C15)))</f>
        <v/>
      </c>
      <c r="F15" s="29" t="str">
        <f>IFERROR(ROUND(Stammdaten!$E$15*E15/100,-1),"")</f>
        <v/>
      </c>
      <c r="G15" s="29" t="str">
        <f>IFERROR(ROUND(Stammdaten!$E$19*E15/100,0),"")</f>
        <v/>
      </c>
      <c r="H15" s="127"/>
      <c r="I15" s="121"/>
      <c r="J15" s="25" t="str">
        <f>IF(D15="",IF(C15="","",IF(AND(C15&gt;Stammdaten!$E$21,H15="",I15=""),"festgestellte Fehler eintragen",IF(C15&lt;Stammdaten!$E$21+1,"keine Prüfung; unter NAG",IF(OR(H15&gt;G15,I15&gt;G15),"begründen","iO")))),IF(AND(D15&lt;&gt;"",G15&lt;&gt;"",H15="",I15=""),"festgestellte Fehler eintragen",IF(D15&lt;Stammdaten!$E$21+1,"keine Prüfung; unter NAG",IF(OR(H15&gt;G15,I15&gt;G15),"begründen","iO"))))</f>
        <v/>
      </c>
      <c r="K15" s="139"/>
      <c r="L15" s="28"/>
    </row>
    <row r="16" spans="1:13" x14ac:dyDescent="0.2">
      <c r="A16" s="119">
        <v>306</v>
      </c>
      <c r="B16" s="120" t="s">
        <v>47</v>
      </c>
      <c r="C16" s="121"/>
      <c r="D16" s="132" t="str">
        <f t="shared" si="0"/>
        <v/>
      </c>
      <c r="E16" s="29" t="str">
        <f>IF(IF(AND(C16&lt;Stammdaten!$E$21,-C16&lt;Stammdaten!$E$21),"",IF(C16="","",100/Stammdaten!$D$11*C16))&lt;0,-IF(AND(C16&lt;Stammdaten!$E$21,-C16&lt;Stammdaten!$E$21),"",IF(C16="","",100/Stammdaten!$D$11*C16)),IF(AND(C16&lt;Stammdaten!$E$21,-C16&lt;Stammdaten!$E$21),"",IF(C16="","",100/Stammdaten!$D$11*C16)))</f>
        <v/>
      </c>
      <c r="F16" s="29" t="str">
        <f>IFERROR(ROUND(Stammdaten!$E$15*E16/100,-1),"")</f>
        <v/>
      </c>
      <c r="G16" s="29" t="str">
        <f>IFERROR(ROUND(Stammdaten!$E$19*E16/100,0),"")</f>
        <v/>
      </c>
      <c r="H16" s="127"/>
      <c r="I16" s="121"/>
      <c r="J16" s="25" t="str">
        <f>IF(D16="",IF(C16="","",IF(AND(C16&gt;Stammdaten!$E$21,H16="",I16=""),"festgestellte Fehler eintragen",IF(C16&lt;Stammdaten!$E$21+1,"keine Prüfung; unter NAG",IF(OR(H16&gt;G16,I16&gt;G16),"begründen","iO")))),IF(AND(D16&lt;&gt;"",G16&lt;&gt;"",H16="",I16=""),"festgestellte Fehler eintragen",IF(D16&lt;Stammdaten!$E$21+1,"keine Prüfung; unter NAG",IF(OR(H16&gt;G16,I16&gt;G16),"begründen","iO"))))</f>
        <v/>
      </c>
      <c r="K16" s="139"/>
      <c r="L16" s="28"/>
    </row>
    <row r="17" spans="1:12" x14ac:dyDescent="0.2">
      <c r="A17" s="119">
        <v>309</v>
      </c>
      <c r="B17" s="120" t="s">
        <v>48</v>
      </c>
      <c r="C17" s="121"/>
      <c r="D17" s="132" t="str">
        <f t="shared" si="0"/>
        <v/>
      </c>
      <c r="E17" s="29" t="str">
        <f>IF(IF(AND(C17&lt;Stammdaten!$E$21,-C17&lt;Stammdaten!$E$21),"",IF(C17="","",100/Stammdaten!$D$11*C17))&lt;0,-IF(AND(C17&lt;Stammdaten!$E$21,-C17&lt;Stammdaten!$E$21),"",IF(C17="","",100/Stammdaten!$D$11*C17)),IF(AND(C17&lt;Stammdaten!$E$21,-C17&lt;Stammdaten!$E$21),"",IF(C17="","",100/Stammdaten!$D$11*C17)))</f>
        <v/>
      </c>
      <c r="F17" s="29" t="str">
        <f>IFERROR(ROUND(Stammdaten!$E$15*E17/100,-1),"")</f>
        <v/>
      </c>
      <c r="G17" s="29" t="str">
        <f>IFERROR(ROUND(Stammdaten!$E$19*E17/100,0),"")</f>
        <v/>
      </c>
      <c r="H17" s="127"/>
      <c r="I17" s="121"/>
      <c r="J17" s="25" t="str">
        <f>IF(D17="",IF(C17="","",IF(AND(C17&gt;Stammdaten!$E$21,H17="",I17=""),"festgestellte Fehler eintragen",IF(C17&lt;Stammdaten!$E$21+1,"keine Prüfung; unter NAG",IF(OR(H17&gt;G17,I17&gt;G17),"begründen","iO")))),IF(AND(D17&lt;&gt;"",G17&lt;&gt;"",H17="",I17=""),"festgestellte Fehler eintragen",IF(D17&lt;Stammdaten!$E$21+1,"keine Prüfung; unter NAG",IF(OR(H17&gt;G17,I17&gt;G17),"begründen","iO"))))</f>
        <v/>
      </c>
      <c r="K17" s="139"/>
      <c r="L17" s="28"/>
    </row>
    <row r="18" spans="1:12" x14ac:dyDescent="0.2">
      <c r="A18" s="119">
        <v>310</v>
      </c>
      <c r="B18" s="120" t="s">
        <v>67</v>
      </c>
      <c r="C18" s="121"/>
      <c r="D18" s="132" t="str">
        <f t="shared" si="0"/>
        <v/>
      </c>
      <c r="E18" s="29" t="str">
        <f>IF(IF(AND(C18&lt;Stammdaten!$E$21,-C18&lt;Stammdaten!$E$21),"",IF(C18="","",100/Stammdaten!$D$11*C18))&lt;0,-IF(AND(C18&lt;Stammdaten!$E$21,-C18&lt;Stammdaten!$E$21),"",IF(C18="","",100/Stammdaten!$D$11*C18)),IF(AND(C18&lt;Stammdaten!$E$21,-C18&lt;Stammdaten!$E$21),"",IF(C18="","",100/Stammdaten!$D$11*C18)))</f>
        <v/>
      </c>
      <c r="F18" s="29" t="str">
        <f>IFERROR(ROUND(Stammdaten!$E$15*E18/100,-1),"")</f>
        <v/>
      </c>
      <c r="G18" s="29" t="str">
        <f>IFERROR(ROUND(Stammdaten!$E$19*E18/100,0),"")</f>
        <v/>
      </c>
      <c r="H18" s="127"/>
      <c r="I18" s="121"/>
      <c r="J18" s="25" t="str">
        <f>IF(D18="",IF(C18="","",IF(AND(C18&gt;Stammdaten!$E$21,H18="",I18=""),"festgestellte Fehler eintragen",IF(C18&lt;Stammdaten!$E$21+1,"keine Prüfung; unter NAG",IF(OR(H18&gt;G18,I18&gt;G18),"begründen","iO")))),IF(AND(D18&lt;&gt;"",G18&lt;&gt;"",H18="",I18=""),"festgestellte Fehler eintragen",IF(D18&lt;Stammdaten!$E$21+1,"keine Prüfung; unter NAG",IF(OR(H18&gt;G18,I18&gt;G18),"begründen","iO"))))</f>
        <v/>
      </c>
      <c r="K18" s="139"/>
      <c r="L18" s="28"/>
    </row>
    <row r="19" spans="1:12" x14ac:dyDescent="0.2">
      <c r="A19" s="119">
        <v>311</v>
      </c>
      <c r="B19" s="120" t="s">
        <v>68</v>
      </c>
      <c r="C19" s="121"/>
      <c r="D19" s="132" t="str">
        <f t="shared" si="0"/>
        <v/>
      </c>
      <c r="E19" s="29" t="str">
        <f>IF(IF(AND(C19&lt;Stammdaten!$E$21,-C19&lt;Stammdaten!$E$21),"",IF(C19="","",100/Stammdaten!$D$11*C19))&lt;0,-IF(AND(C19&lt;Stammdaten!$E$21,-C19&lt;Stammdaten!$E$21),"",IF(C19="","",100/Stammdaten!$D$11*C19)),IF(AND(C19&lt;Stammdaten!$E$21,-C19&lt;Stammdaten!$E$21),"",IF(C19="","",100/Stammdaten!$D$11*C19)))</f>
        <v/>
      </c>
      <c r="F19" s="29" t="str">
        <f>IFERROR(ROUND(Stammdaten!$E$15*E19/100,-1),"")</f>
        <v/>
      </c>
      <c r="G19" s="29" t="str">
        <f>IFERROR(ROUND(Stammdaten!$E$19*E19/100,0),"")</f>
        <v/>
      </c>
      <c r="H19" s="127"/>
      <c r="I19" s="121"/>
      <c r="J19" s="25" t="str">
        <f>IF(D19="",IF(C19="","",IF(AND(C19&gt;Stammdaten!$E$21,H19="",I19=""),"festgestellte Fehler eintragen",IF(C19&lt;Stammdaten!$E$21+1,"keine Prüfung; unter NAG",IF(OR(H19&gt;G19,I19&gt;G19),"begründen","iO")))),IF(AND(D19&lt;&gt;"",G19&lt;&gt;"",H19="",I19=""),"festgestellte Fehler eintragen",IF(D19&lt;Stammdaten!$E$21+1,"keine Prüfung; unter NAG",IF(OR(H19&gt;G19,I19&gt;G19),"begründen","iO"))))</f>
        <v/>
      </c>
      <c r="K19" s="139"/>
      <c r="L19" s="28"/>
    </row>
    <row r="20" spans="1:12" x14ac:dyDescent="0.2">
      <c r="A20" s="119">
        <v>312</v>
      </c>
      <c r="B20" s="120" t="s">
        <v>69</v>
      </c>
      <c r="C20" s="121"/>
      <c r="D20" s="132" t="str">
        <f t="shared" si="0"/>
        <v/>
      </c>
      <c r="E20" s="29" t="str">
        <f>IF(IF(AND(C20&lt;Stammdaten!$E$21,-C20&lt;Stammdaten!$E$21),"",IF(C20="","",100/Stammdaten!$D$11*C20))&lt;0,-IF(AND(C20&lt;Stammdaten!$E$21,-C20&lt;Stammdaten!$E$21),"",IF(C20="","",100/Stammdaten!$D$11*C20)),IF(AND(C20&lt;Stammdaten!$E$21,-C20&lt;Stammdaten!$E$21),"",IF(C20="","",100/Stammdaten!$D$11*C20)))</f>
        <v/>
      </c>
      <c r="F20" s="29" t="str">
        <f>IFERROR(ROUND(Stammdaten!$E$15*E20/100,-1),"")</f>
        <v/>
      </c>
      <c r="G20" s="29" t="str">
        <f>IFERROR(ROUND(Stammdaten!$E$19*E20/100,0),"")</f>
        <v/>
      </c>
      <c r="H20" s="127"/>
      <c r="I20" s="121"/>
      <c r="J20" s="25" t="str">
        <f>IF(D20="",IF(C20="","",IF(AND(C20&gt;Stammdaten!$E$21,H20="",I20=""),"festgestellte Fehler eintragen",IF(C20&lt;Stammdaten!$E$21+1,"keine Prüfung; unter NAG",IF(OR(H20&gt;G20,I20&gt;G20),"begründen","iO")))),IF(AND(D20&lt;&gt;"",G20&lt;&gt;"",H20="",I20=""),"festgestellte Fehler eintragen",IF(D20&lt;Stammdaten!$E$21+1,"keine Prüfung; unter NAG",IF(OR(H20&gt;G20,I20&gt;G20),"begründen","iO"))))</f>
        <v/>
      </c>
      <c r="K20" s="139"/>
      <c r="L20" s="28"/>
    </row>
    <row r="21" spans="1:12" x14ac:dyDescent="0.2">
      <c r="A21" s="119">
        <v>313</v>
      </c>
      <c r="B21" s="120" t="s">
        <v>70</v>
      </c>
      <c r="C21" s="121"/>
      <c r="D21" s="132" t="str">
        <f t="shared" si="0"/>
        <v/>
      </c>
      <c r="E21" s="29" t="str">
        <f>IF(IF(AND(C21&lt;Stammdaten!$E$21,-C21&lt;Stammdaten!$E$21),"",IF(C21="","",100/Stammdaten!$D$11*C21))&lt;0,-IF(AND(C21&lt;Stammdaten!$E$21,-C21&lt;Stammdaten!$E$21),"",IF(C21="","",100/Stammdaten!$D$11*C21)),IF(AND(C21&lt;Stammdaten!$E$21,-C21&lt;Stammdaten!$E$21),"",IF(C21="","",100/Stammdaten!$D$11*C21)))</f>
        <v/>
      </c>
      <c r="F21" s="29" t="str">
        <f>IFERROR(ROUND(Stammdaten!$E$15*E21/100,-1),"")</f>
        <v/>
      </c>
      <c r="G21" s="29" t="str">
        <f>IFERROR(ROUND(Stammdaten!$E$19*E21/100,0),"")</f>
        <v/>
      </c>
      <c r="H21" s="127"/>
      <c r="I21" s="121"/>
      <c r="J21" s="25" t="str">
        <f>IF(D21="",IF(C21="","",IF(AND(C21&gt;Stammdaten!$E$21,H21="",I21=""),"festgestellte Fehler eintragen",IF(C21&lt;Stammdaten!$E$21+1,"keine Prüfung; unter NAG",IF(OR(H21&gt;G21,I21&gt;G21),"begründen","iO")))),IF(AND(D21&lt;&gt;"",G21&lt;&gt;"",H21="",I21=""),"festgestellte Fehler eintragen",IF(D21&lt;Stammdaten!$E$21+1,"keine Prüfung; unter NAG",IF(OR(H21&gt;G21,I21&gt;G21),"begründen","iO"))))</f>
        <v/>
      </c>
      <c r="K21" s="139"/>
      <c r="L21" s="28"/>
    </row>
    <row r="22" spans="1:12" x14ac:dyDescent="0.2">
      <c r="A22" s="119">
        <v>314</v>
      </c>
      <c r="B22" s="120" t="s">
        <v>71</v>
      </c>
      <c r="C22" s="121"/>
      <c r="D22" s="132" t="str">
        <f t="shared" si="0"/>
        <v/>
      </c>
      <c r="E22" s="29" t="str">
        <f>IF(IF(AND(C22&lt;Stammdaten!$E$21,-C22&lt;Stammdaten!$E$21),"",IF(C22="","",100/Stammdaten!$D$11*C22))&lt;0,-IF(AND(C22&lt;Stammdaten!$E$21,-C22&lt;Stammdaten!$E$21),"",IF(C22="","",100/Stammdaten!$D$11*C22)),IF(AND(C22&lt;Stammdaten!$E$21,-C22&lt;Stammdaten!$E$21),"",IF(C22="","",100/Stammdaten!$D$11*C22)))</f>
        <v/>
      </c>
      <c r="F22" s="29" t="str">
        <f>IFERROR(ROUND(Stammdaten!$E$15*E22/100,-1),"")</f>
        <v/>
      </c>
      <c r="G22" s="29" t="str">
        <f>IFERROR(ROUND(Stammdaten!$E$19*E22/100,0),"")</f>
        <v/>
      </c>
      <c r="H22" s="127"/>
      <c r="I22" s="121"/>
      <c r="J22" s="25" t="str">
        <f>IF(D22="",IF(C22="","",IF(AND(C22&gt;Stammdaten!$E$21,H22="",I22=""),"festgestellte Fehler eintragen",IF(C22&lt;Stammdaten!$E$21+1,"keine Prüfung; unter NAG",IF(OR(H22&gt;G22,I22&gt;G22),"begründen","iO")))),IF(AND(D22&lt;&gt;"",G22&lt;&gt;"",H22="",I22=""),"festgestellte Fehler eintragen",IF(D22&lt;Stammdaten!$E$21+1,"keine Prüfung; unter NAG",IF(OR(H22&gt;G22,I22&gt;G22),"begründen","iO"))))</f>
        <v/>
      </c>
      <c r="K22" s="139"/>
      <c r="L22" s="28"/>
    </row>
    <row r="23" spans="1:12" x14ac:dyDescent="0.2">
      <c r="A23" s="119">
        <v>315</v>
      </c>
      <c r="B23" s="120" t="s">
        <v>81</v>
      </c>
      <c r="C23" s="121"/>
      <c r="D23" s="132" t="str">
        <f t="shared" si="0"/>
        <v/>
      </c>
      <c r="E23" s="29" t="str">
        <f>IF(IF(AND(C23&lt;Stammdaten!$E$21,-C23&lt;Stammdaten!$E$21),"",IF(C23="","",100/Stammdaten!$D$11*C23))&lt;0,-IF(AND(C23&lt;Stammdaten!$E$21,-C23&lt;Stammdaten!$E$21),"",IF(C23="","",100/Stammdaten!$D$11*C23)),IF(AND(C23&lt;Stammdaten!$E$21,-C23&lt;Stammdaten!$E$21),"",IF(C23="","",100/Stammdaten!$D$11*C23)))</f>
        <v/>
      </c>
      <c r="F23" s="29" t="str">
        <f>IFERROR(ROUND(Stammdaten!$E$15*E23/100,-1),"")</f>
        <v/>
      </c>
      <c r="G23" s="29" t="str">
        <f>IFERROR(ROUND(Stammdaten!$E$19*E23/100,0),"")</f>
        <v/>
      </c>
      <c r="H23" s="127"/>
      <c r="I23" s="121"/>
      <c r="J23" s="25" t="str">
        <f>IF(D23="",IF(C23="","",IF(AND(C23&gt;Stammdaten!$E$21,H23="",I23=""),"festgestellte Fehler eintragen",IF(C23&lt;Stammdaten!$E$21+1,"keine Prüfung; unter NAG",IF(OR(H23&gt;G23,I23&gt;G23),"begründen","iO")))),IF(AND(D23&lt;&gt;"",G23&lt;&gt;"",H23="",I23=""),"festgestellte Fehler eintragen",IF(D23&lt;Stammdaten!$E$21+1,"keine Prüfung; unter NAG",IF(OR(H23&gt;G23,I23&gt;G23),"begründen","iO"))))</f>
        <v/>
      </c>
      <c r="K23" s="139"/>
      <c r="L23" s="28"/>
    </row>
    <row r="24" spans="1:12" x14ac:dyDescent="0.2">
      <c r="A24" s="119">
        <v>316</v>
      </c>
      <c r="B24" s="120" t="s">
        <v>80</v>
      </c>
      <c r="C24" s="121"/>
      <c r="D24" s="132" t="str">
        <f t="shared" si="0"/>
        <v/>
      </c>
      <c r="E24" s="29" t="str">
        <f>IF(IF(AND(C24&lt;Stammdaten!$E$21,-C24&lt;Stammdaten!$E$21),"",IF(C24="","",100/Stammdaten!$D$11*C24))&lt;0,-IF(AND(C24&lt;Stammdaten!$E$21,-C24&lt;Stammdaten!$E$21),"",IF(C24="","",100/Stammdaten!$D$11*C24)),IF(AND(C24&lt;Stammdaten!$E$21,-C24&lt;Stammdaten!$E$21),"",IF(C24="","",100/Stammdaten!$D$11*C24)))</f>
        <v/>
      </c>
      <c r="F24" s="29" t="str">
        <f>IFERROR(ROUND(Stammdaten!$E$15*E24/100,-1),"")</f>
        <v/>
      </c>
      <c r="G24" s="29" t="str">
        <f>IFERROR(ROUND(Stammdaten!$E$19*E24/100,0),"")</f>
        <v/>
      </c>
      <c r="H24" s="127"/>
      <c r="I24" s="121"/>
      <c r="J24" s="25" t="str">
        <f>IF(D24="",IF(C24="","",IF(AND(C24&gt;Stammdaten!$E$21,H24="",I24=""),"festgestellte Fehler eintragen",IF(C24&lt;Stammdaten!$E$21+1,"keine Prüfung; unter NAG",IF(OR(H24&gt;G24,I24&gt;G24),"begründen","iO")))),IF(AND(D24&lt;&gt;"",G24&lt;&gt;"",H24="",I24=""),"festgestellte Fehler eintragen",IF(D24&lt;Stammdaten!$E$21+1,"keine Prüfung; unter NAG",IF(OR(H24&gt;G24,I24&gt;G24),"begründen","iO"))))</f>
        <v/>
      </c>
      <c r="K24" s="139"/>
      <c r="L24" s="28"/>
    </row>
    <row r="25" spans="1:12" x14ac:dyDescent="0.2">
      <c r="A25" s="119">
        <v>317</v>
      </c>
      <c r="B25" s="120" t="s">
        <v>72</v>
      </c>
      <c r="C25" s="121"/>
      <c r="D25" s="132" t="str">
        <f t="shared" si="0"/>
        <v/>
      </c>
      <c r="E25" s="29" t="str">
        <f>IF(IF(AND(C25&lt;Stammdaten!$E$21,-C25&lt;Stammdaten!$E$21),"",IF(C25="","",100/Stammdaten!$D$11*C25))&lt;0,-IF(AND(C25&lt;Stammdaten!$E$21,-C25&lt;Stammdaten!$E$21),"",IF(C25="","",100/Stammdaten!$D$11*C25)),IF(AND(C25&lt;Stammdaten!$E$21,-C25&lt;Stammdaten!$E$21),"",IF(C25="","",100/Stammdaten!$D$11*C25)))</f>
        <v/>
      </c>
      <c r="F25" s="29" t="str">
        <f>IFERROR(ROUND(Stammdaten!$E$15*E25/100,-1),"")</f>
        <v/>
      </c>
      <c r="G25" s="29" t="str">
        <f>IFERROR(ROUND(Stammdaten!$E$19*E25/100,0),"")</f>
        <v/>
      </c>
      <c r="H25" s="127"/>
      <c r="I25" s="121"/>
      <c r="J25" s="25" t="str">
        <f>IF(D25="",IF(C25="","",IF(AND(C25&gt;Stammdaten!$E$21,H25="",I25=""),"festgestellte Fehler eintragen",IF(C25&lt;Stammdaten!$E$21+1,"keine Prüfung; unter NAG",IF(OR(H25&gt;G25,I25&gt;G25),"begründen","iO")))),IF(AND(D25&lt;&gt;"",G25&lt;&gt;"",H25="",I25=""),"festgestellte Fehler eintragen",IF(D25&lt;Stammdaten!$E$21+1,"keine Prüfung; unter NAG",IF(OR(H25&gt;G25,I25&gt;G25),"begründen","iO"))))</f>
        <v/>
      </c>
      <c r="K25" s="139"/>
      <c r="L25" s="28"/>
    </row>
    <row r="26" spans="1:12" x14ac:dyDescent="0.2">
      <c r="A26" s="119">
        <v>318</v>
      </c>
      <c r="B26" s="120" t="s">
        <v>73</v>
      </c>
      <c r="C26" s="121"/>
      <c r="D26" s="132" t="str">
        <f t="shared" si="0"/>
        <v/>
      </c>
      <c r="E26" s="29" t="str">
        <f>IF(IF(AND(C26&lt;Stammdaten!$E$21,-C26&lt;Stammdaten!$E$21),"",IF(C26="","",100/Stammdaten!$D$11*C26))&lt;0,-IF(AND(C26&lt;Stammdaten!$E$21,-C26&lt;Stammdaten!$E$21),"",IF(C26="","",100/Stammdaten!$D$11*C26)),IF(AND(C26&lt;Stammdaten!$E$21,-C26&lt;Stammdaten!$E$21),"",IF(C26="","",100/Stammdaten!$D$11*C26)))</f>
        <v/>
      </c>
      <c r="F26" s="29" t="str">
        <f>IFERROR(ROUND(Stammdaten!$E$15*E26/100,-1),"")</f>
        <v/>
      </c>
      <c r="G26" s="29" t="str">
        <f>IFERROR(ROUND(Stammdaten!$E$19*E26/100,0),"")</f>
        <v/>
      </c>
      <c r="H26" s="127"/>
      <c r="I26" s="121"/>
      <c r="J26" s="25" t="str">
        <f>IF(D26="",IF(C26="","",IF(AND(C26&gt;Stammdaten!$E$21,H26="",I26=""),"festgestellte Fehler eintragen",IF(C26&lt;Stammdaten!$E$21+1,"keine Prüfung; unter NAG",IF(OR(H26&gt;G26,I26&gt;G26),"begründen","iO")))),IF(AND(D26&lt;&gt;"",G26&lt;&gt;"",H26="",I26=""),"festgestellte Fehler eintragen",IF(D26&lt;Stammdaten!$E$21+1,"keine Prüfung; unter NAG",IF(OR(H26&gt;G26,I26&gt;G26),"begründen","iO"))))</f>
        <v/>
      </c>
      <c r="K26" s="139"/>
      <c r="L26" s="28"/>
    </row>
    <row r="27" spans="1:12" x14ac:dyDescent="0.2">
      <c r="A27" s="119">
        <v>319</v>
      </c>
      <c r="B27" s="120" t="s">
        <v>74</v>
      </c>
      <c r="C27" s="121"/>
      <c r="D27" s="132" t="str">
        <f t="shared" si="0"/>
        <v/>
      </c>
      <c r="E27" s="29" t="str">
        <f>IF(IF(AND(C27&lt;Stammdaten!$E$21,-C27&lt;Stammdaten!$E$21),"",IF(C27="","",100/Stammdaten!$D$11*C27))&lt;0,-IF(AND(C27&lt;Stammdaten!$E$21,-C27&lt;Stammdaten!$E$21),"",IF(C27="","",100/Stammdaten!$D$11*C27)),IF(AND(C27&lt;Stammdaten!$E$21,-C27&lt;Stammdaten!$E$21),"",IF(C27="","",100/Stammdaten!$D$11*C27)))</f>
        <v/>
      </c>
      <c r="F27" s="29" t="str">
        <f>IFERROR(ROUND(Stammdaten!$E$15*E27/100,-1),"")</f>
        <v/>
      </c>
      <c r="G27" s="29" t="str">
        <f>IFERROR(ROUND(Stammdaten!$E$19*E27/100,0),"")</f>
        <v/>
      </c>
      <c r="H27" s="127"/>
      <c r="I27" s="121"/>
      <c r="J27" s="25" t="str">
        <f>IF(D27="",IF(C27="","",IF(AND(C27&gt;Stammdaten!$E$21,H27="",I27=""),"festgestellte Fehler eintragen",IF(C27&lt;Stammdaten!$E$21+1,"keine Prüfung; unter NAG",IF(OR(H27&gt;G27,I27&gt;G27),"begründen","iO")))),IF(AND(D27&lt;&gt;"",G27&lt;&gt;"",H27="",I27=""),"festgestellte Fehler eintragen",IF(D27&lt;Stammdaten!$E$21+1,"keine Prüfung; unter NAG",IF(OR(H27&gt;G27,I27&gt;G27),"begründen","iO"))))</f>
        <v/>
      </c>
      <c r="K27" s="139"/>
      <c r="L27" s="28"/>
    </row>
    <row r="28" spans="1:12" x14ac:dyDescent="0.2">
      <c r="A28" s="119">
        <v>330</v>
      </c>
      <c r="B28" s="120" t="s">
        <v>49</v>
      </c>
      <c r="C28" s="121"/>
      <c r="D28" s="132" t="str">
        <f t="shared" si="0"/>
        <v/>
      </c>
      <c r="E28" s="29" t="str">
        <f>IF(IF(AND(C28&lt;Stammdaten!$E$21,-C28&lt;Stammdaten!$E$21),"",IF(C28="","",100/Stammdaten!$D$11*C28))&lt;0,-IF(AND(C28&lt;Stammdaten!$E$21,-C28&lt;Stammdaten!$E$21),"",IF(C28="","",100/Stammdaten!$D$11*C28)),IF(AND(C28&lt;Stammdaten!$E$21,-C28&lt;Stammdaten!$E$21),"",IF(C28="","",100/Stammdaten!$D$11*C28)))</f>
        <v/>
      </c>
      <c r="F28" s="29" t="str">
        <f>IFERROR(ROUND(Stammdaten!$E$15*E28/100,-1),"")</f>
        <v/>
      </c>
      <c r="G28" s="29" t="str">
        <f>IFERROR(ROUND(Stammdaten!$E$19*E28/100,0),"")</f>
        <v/>
      </c>
      <c r="H28" s="127"/>
      <c r="I28" s="121"/>
      <c r="J28" s="25" t="str">
        <f>IF(D28="",IF(C28="","",IF(AND(C28&gt;Stammdaten!$E$21,H28="",I28=""),"festgestellte Fehler eintragen",IF(C28&lt;Stammdaten!$E$21+1,"keine Prüfung; unter NAG",IF(OR(H28&gt;G28,I28&gt;G28),"begründen","iO")))),IF(AND(D28&lt;&gt;"",G28&lt;&gt;"",H28="",I28=""),"festgestellte Fehler eintragen",IF(D28&lt;Stammdaten!$E$21+1,"keine Prüfung; unter NAG",IF(OR(H28&gt;G28,I28&gt;G28),"begründen","iO"))))</f>
        <v/>
      </c>
      <c r="K28" s="139"/>
      <c r="L28" s="28"/>
    </row>
    <row r="29" spans="1:12" x14ac:dyDescent="0.2">
      <c r="A29" s="119">
        <v>332</v>
      </c>
      <c r="B29" s="120" t="s">
        <v>50</v>
      </c>
      <c r="C29" s="121"/>
      <c r="D29" s="132" t="str">
        <f t="shared" si="0"/>
        <v/>
      </c>
      <c r="E29" s="29" t="str">
        <f>IF(IF(AND(C29&lt;Stammdaten!$E$21,-C29&lt;Stammdaten!$E$21),"",IF(C29="","",100/Stammdaten!$D$11*C29))&lt;0,-IF(AND(C29&lt;Stammdaten!$E$21,-C29&lt;Stammdaten!$E$21),"",IF(C29="","",100/Stammdaten!$D$11*C29)),IF(AND(C29&lt;Stammdaten!$E$21,-C29&lt;Stammdaten!$E$21),"",IF(C29="","",100/Stammdaten!$D$11*C29)))</f>
        <v/>
      </c>
      <c r="F29" s="29" t="str">
        <f>IFERROR(ROUND(Stammdaten!$E$15*E29/100,-1),"")</f>
        <v/>
      </c>
      <c r="G29" s="29" t="str">
        <f>IFERROR(ROUND(Stammdaten!$E$19*E29/100,0),"")</f>
        <v/>
      </c>
      <c r="H29" s="127"/>
      <c r="I29" s="121"/>
      <c r="J29" s="25" t="str">
        <f>IF(D29="",IF(C29="","",IF(AND(C29&gt;Stammdaten!$E$21,H29="",I29=""),"festgestellte Fehler eintragen",IF(C29&lt;Stammdaten!$E$21+1,"keine Prüfung; unter NAG",IF(OR(H29&gt;G29,I29&gt;G29),"begründen","iO")))),IF(AND(D29&lt;&gt;"",G29&lt;&gt;"",H29="",I29=""),"festgestellte Fehler eintragen",IF(D29&lt;Stammdaten!$E$21+1,"keine Prüfung; unter NAG",IF(OR(H29&gt;G29,I29&gt;G29),"begründen","iO"))))</f>
        <v/>
      </c>
      <c r="K29" s="139"/>
      <c r="L29" s="28"/>
    </row>
    <row r="30" spans="1:12" x14ac:dyDescent="0.2">
      <c r="A30" s="119">
        <v>339</v>
      </c>
      <c r="B30" s="120" t="s">
        <v>51</v>
      </c>
      <c r="C30" s="121"/>
      <c r="D30" s="132" t="str">
        <f t="shared" si="0"/>
        <v/>
      </c>
      <c r="E30" s="29" t="str">
        <f>IF(IF(AND(C30&lt;Stammdaten!$E$21,-C30&lt;Stammdaten!$E$21),"",IF(C30="","",100/Stammdaten!$D$11*C30))&lt;0,-IF(AND(C30&lt;Stammdaten!$E$21,-C30&lt;Stammdaten!$E$21),"",IF(C30="","",100/Stammdaten!$D$11*C30)),IF(AND(C30&lt;Stammdaten!$E$21,-C30&lt;Stammdaten!$E$21),"",IF(C30="","",100/Stammdaten!$D$11*C30)))</f>
        <v/>
      </c>
      <c r="F30" s="29" t="str">
        <f>IFERROR(ROUND(Stammdaten!$E$15*E30/100,-1),"")</f>
        <v/>
      </c>
      <c r="G30" s="29" t="str">
        <f>IFERROR(ROUND(Stammdaten!$E$19*E30/100,0),"")</f>
        <v/>
      </c>
      <c r="H30" s="127"/>
      <c r="I30" s="121"/>
      <c r="J30" s="25" t="str">
        <f>IF(D30="",IF(C30="","",IF(AND(C30&gt;Stammdaten!$E$21,H30="",I30=""),"festgestellte Fehler eintragen",IF(C30&lt;Stammdaten!$E$21+1,"keine Prüfung; unter NAG",IF(OR(H30&gt;G30,I30&gt;G30),"begründen","iO")))),IF(AND(D30&lt;&gt;"",G30&lt;&gt;"",H30="",I30=""),"festgestellte Fehler eintragen",IF(D30&lt;Stammdaten!$E$21+1,"keine Prüfung; unter NAG",IF(OR(H30&gt;G30,I30&gt;G30),"begründen","iO"))))</f>
        <v/>
      </c>
      <c r="K30" s="139"/>
      <c r="L30" s="28"/>
    </row>
    <row r="31" spans="1:12" x14ac:dyDescent="0.2">
      <c r="A31" s="119">
        <v>340</v>
      </c>
      <c r="B31" s="120" t="s">
        <v>52</v>
      </c>
      <c r="C31" s="121"/>
      <c r="D31" s="132" t="str">
        <f t="shared" si="0"/>
        <v/>
      </c>
      <c r="E31" s="29" t="str">
        <f>IF(IF(AND(C31&lt;Stammdaten!$E$21,-C31&lt;Stammdaten!$E$21),"",IF(C31="","",100/Stammdaten!$D$11*C31))&lt;0,-IF(AND(C31&lt;Stammdaten!$E$21,-C31&lt;Stammdaten!$E$21),"",IF(C31="","",100/Stammdaten!$D$11*C31)),IF(AND(C31&lt;Stammdaten!$E$21,-C31&lt;Stammdaten!$E$21),"",IF(C31="","",100/Stammdaten!$D$11*C31)))</f>
        <v/>
      </c>
      <c r="F31" s="29" t="str">
        <f>IFERROR(ROUND(Stammdaten!$E$15*E31/100,-1),"")</f>
        <v/>
      </c>
      <c r="G31" s="29" t="str">
        <f>IFERROR(ROUND(Stammdaten!$E$19*E31/100,0),"")</f>
        <v/>
      </c>
      <c r="H31" s="127"/>
      <c r="I31" s="121"/>
      <c r="J31" s="25" t="str">
        <f>IF(D31="",IF(C31="","",IF(AND(C31&gt;Stammdaten!$E$21,H31="",I31=""),"festgestellte Fehler eintragen",IF(C31&lt;Stammdaten!$E$21+1,"keine Prüfung; unter NAG",IF(OR(H31&gt;G31,I31&gt;G31),"begründen","iO")))),IF(AND(D31&lt;&gt;"",G31&lt;&gt;"",H31="",I31=""),"festgestellte Fehler eintragen",IF(D31&lt;Stammdaten!$E$21+1,"keine Prüfung; unter NAG",IF(OR(H31&gt;G31,I31&gt;G31),"begründen","iO"))))</f>
        <v/>
      </c>
      <c r="K31" s="139"/>
      <c r="L31" s="28"/>
    </row>
    <row r="32" spans="1:12" x14ac:dyDescent="0.2">
      <c r="A32" s="119">
        <v>341</v>
      </c>
      <c r="B32" s="120" t="s">
        <v>53</v>
      </c>
      <c r="C32" s="121"/>
      <c r="D32" s="132" t="str">
        <f t="shared" si="0"/>
        <v/>
      </c>
      <c r="E32" s="29" t="str">
        <f>IF(IF(AND(C32&lt;Stammdaten!$E$21,-C32&lt;Stammdaten!$E$21),"",IF(C32="","",100/Stammdaten!$D$11*C32))&lt;0,-IF(AND(C32&lt;Stammdaten!$E$21,-C32&lt;Stammdaten!$E$21),"",IF(C32="","",100/Stammdaten!$D$11*C32)),IF(AND(C32&lt;Stammdaten!$E$21,-C32&lt;Stammdaten!$E$21),"",IF(C32="","",100/Stammdaten!$D$11*C32)))</f>
        <v/>
      </c>
      <c r="F32" s="29" t="str">
        <f>IFERROR(ROUND(Stammdaten!$E$15*E32/100,-1),"")</f>
        <v/>
      </c>
      <c r="G32" s="29" t="str">
        <f>IFERROR(ROUND(Stammdaten!$E$19*E32/100,0),"")</f>
        <v/>
      </c>
      <c r="H32" s="127"/>
      <c r="I32" s="121"/>
      <c r="J32" s="25" t="str">
        <f>IF(D32="",IF(C32="","",IF(AND(C32&gt;Stammdaten!$E$21,H32="",I32=""),"festgestellte Fehler eintragen",IF(C32&lt;Stammdaten!$E$21+1,"keine Prüfung; unter NAG",IF(OR(H32&gt;G32,I32&gt;G32),"begründen","iO")))),IF(AND(D32&lt;&gt;"",G32&lt;&gt;"",H32="",I32=""),"festgestellte Fehler eintragen",IF(D32&lt;Stammdaten!$E$21+1,"keine Prüfung; unter NAG",IF(OR(H32&gt;G32,I32&gt;G32),"begründen","iO"))))</f>
        <v/>
      </c>
      <c r="K32" s="139"/>
      <c r="L32" s="28"/>
    </row>
    <row r="33" spans="1:12" x14ac:dyDescent="0.2">
      <c r="A33" s="119">
        <v>342</v>
      </c>
      <c r="B33" s="120" t="s">
        <v>75</v>
      </c>
      <c r="C33" s="121"/>
      <c r="D33" s="132" t="str">
        <f t="shared" si="0"/>
        <v/>
      </c>
      <c r="E33" s="29" t="str">
        <f>IF(IF(AND(C33&lt;Stammdaten!$E$21,-C33&lt;Stammdaten!$E$21),"",IF(C33="","",100/Stammdaten!$D$11*C33))&lt;0,-IF(AND(C33&lt;Stammdaten!$E$21,-C33&lt;Stammdaten!$E$21),"",IF(C33="","",100/Stammdaten!$D$11*C33)),IF(AND(C33&lt;Stammdaten!$E$21,-C33&lt;Stammdaten!$E$21),"",IF(C33="","",100/Stammdaten!$D$11*C33)))</f>
        <v/>
      </c>
      <c r="F33" s="29" t="str">
        <f>IFERROR(ROUND(Stammdaten!$E$15*E33/100,-1),"")</f>
        <v/>
      </c>
      <c r="G33" s="29" t="str">
        <f>IFERROR(ROUND(Stammdaten!$E$19*E33/100,0),"")</f>
        <v/>
      </c>
      <c r="H33" s="127"/>
      <c r="I33" s="121"/>
      <c r="J33" s="25" t="str">
        <f>IF(D33="",IF(C33="","",IF(AND(C33&gt;Stammdaten!$E$21,H33="",I33=""),"festgestellte Fehler eintragen",IF(C33&lt;Stammdaten!$E$21+1,"keine Prüfung; unter NAG",IF(OR(H33&gt;G33,I33&gt;G33),"begründen","iO")))),IF(AND(D33&lt;&gt;"",G33&lt;&gt;"",H33="",I33=""),"festgestellte Fehler eintragen",IF(D33&lt;Stammdaten!$E$21+1,"keine Prüfung; unter NAG",IF(OR(H33&gt;G33,I33&gt;G33),"begründen","iO"))))</f>
        <v/>
      </c>
      <c r="K33" s="139"/>
      <c r="L33" s="28"/>
    </row>
    <row r="34" spans="1:12" x14ac:dyDescent="0.2">
      <c r="A34" s="119">
        <v>343</v>
      </c>
      <c r="B34" s="120" t="s">
        <v>54</v>
      </c>
      <c r="C34" s="121"/>
      <c r="D34" s="132" t="str">
        <f t="shared" si="0"/>
        <v/>
      </c>
      <c r="E34" s="29" t="str">
        <f>IF(IF(AND(C34&lt;Stammdaten!$E$21,-C34&lt;Stammdaten!$E$21),"",IF(C34="","",100/Stammdaten!$D$11*C34))&lt;0,-IF(AND(C34&lt;Stammdaten!$E$21,-C34&lt;Stammdaten!$E$21),"",IF(C34="","",100/Stammdaten!$D$11*C34)),IF(AND(C34&lt;Stammdaten!$E$21,-C34&lt;Stammdaten!$E$21),"",IF(C34="","",100/Stammdaten!$D$11*C34)))</f>
        <v/>
      </c>
      <c r="F34" s="29" t="str">
        <f>IFERROR(ROUND(Stammdaten!$E$15*E34/100,-1),"")</f>
        <v/>
      </c>
      <c r="G34" s="29" t="str">
        <f>IFERROR(ROUND(Stammdaten!$E$19*E34/100,0),"")</f>
        <v/>
      </c>
      <c r="H34" s="127"/>
      <c r="I34" s="121"/>
      <c r="J34" s="25" t="str">
        <f>IF(D34="",IF(C34="","",IF(AND(C34&gt;Stammdaten!$E$21,H34="",I34=""),"festgestellte Fehler eintragen",IF(C34&lt;Stammdaten!$E$21+1,"keine Prüfung; unter NAG",IF(OR(H34&gt;G34,I34&gt;G34),"begründen","iO")))),IF(AND(D34&lt;&gt;"",G34&lt;&gt;"",H34="",I34=""),"festgestellte Fehler eintragen",IF(D34&lt;Stammdaten!$E$21+1,"keine Prüfung; unter NAG",IF(OR(H34&gt;G34,I34&gt;G34),"begründen","iO"))))</f>
        <v/>
      </c>
      <c r="K34" s="139"/>
      <c r="L34" s="28"/>
    </row>
    <row r="35" spans="1:12" x14ac:dyDescent="0.2">
      <c r="A35" s="119">
        <v>344</v>
      </c>
      <c r="B35" s="120" t="s">
        <v>55</v>
      </c>
      <c r="C35" s="121"/>
      <c r="D35" s="132" t="str">
        <f t="shared" si="0"/>
        <v/>
      </c>
      <c r="E35" s="29" t="str">
        <f>IF(IF(AND(C35&lt;Stammdaten!$E$21,-C35&lt;Stammdaten!$E$21),"",IF(C35="","",100/Stammdaten!$D$11*C35))&lt;0,-IF(AND(C35&lt;Stammdaten!$E$21,-C35&lt;Stammdaten!$E$21),"",IF(C35="","",100/Stammdaten!$D$11*C35)),IF(AND(C35&lt;Stammdaten!$E$21,-C35&lt;Stammdaten!$E$21),"",IF(C35="","",100/Stammdaten!$D$11*C35)))</f>
        <v/>
      </c>
      <c r="F35" s="29" t="str">
        <f>IFERROR(ROUND(Stammdaten!$E$15*E35/100,-1),"")</f>
        <v/>
      </c>
      <c r="G35" s="29" t="str">
        <f>IFERROR(ROUND(Stammdaten!$E$19*E35/100,0),"")</f>
        <v/>
      </c>
      <c r="H35" s="127"/>
      <c r="I35" s="121"/>
      <c r="J35" s="25" t="str">
        <f>IF(D35="",IF(C35="","",IF(AND(C35&gt;Stammdaten!$E$21,H35="",I35=""),"festgestellte Fehler eintragen",IF(C35&lt;Stammdaten!$E$21+1,"keine Prüfung; unter NAG",IF(OR(H35&gt;G35,I35&gt;G35),"begründen","iO")))),IF(AND(D35&lt;&gt;"",G35&lt;&gt;"",H35="",I35=""),"festgestellte Fehler eintragen",IF(D35&lt;Stammdaten!$E$21+1,"keine Prüfung; unter NAG",IF(OR(H35&gt;G35,I35&gt;G35),"begründen","iO"))))</f>
        <v/>
      </c>
      <c r="K35" s="139"/>
      <c r="L35" s="28"/>
    </row>
    <row r="36" spans="1:12" x14ac:dyDescent="0.2">
      <c r="A36" s="119">
        <v>349</v>
      </c>
      <c r="B36" s="120" t="s">
        <v>56</v>
      </c>
      <c r="C36" s="121"/>
      <c r="D36" s="132" t="str">
        <f t="shared" si="0"/>
        <v/>
      </c>
      <c r="E36" s="29" t="str">
        <f>IF(IF(AND(C36&lt;Stammdaten!$E$21,-C36&lt;Stammdaten!$E$21),"",IF(C36="","",100/Stammdaten!$D$11*C36))&lt;0,-IF(AND(C36&lt;Stammdaten!$E$21,-C36&lt;Stammdaten!$E$21),"",IF(C36="","",100/Stammdaten!$D$11*C36)),IF(AND(C36&lt;Stammdaten!$E$21,-C36&lt;Stammdaten!$E$21),"",IF(C36="","",100/Stammdaten!$D$11*C36)))</f>
        <v/>
      </c>
      <c r="F36" s="29" t="str">
        <f>IFERROR(ROUND(Stammdaten!$E$15*E36/100,-1),"")</f>
        <v/>
      </c>
      <c r="G36" s="29" t="str">
        <f>IFERROR(ROUND(Stammdaten!$E$19*E36/100,0),"")</f>
        <v/>
      </c>
      <c r="H36" s="127"/>
      <c r="I36" s="121"/>
      <c r="J36" s="25" t="str">
        <f>IF(D36="",IF(C36="","",IF(AND(C36&gt;Stammdaten!$E$21,H36="",I36=""),"festgestellte Fehler eintragen",IF(C36&lt;Stammdaten!$E$21+1,"keine Prüfung; unter NAG",IF(OR(H36&gt;G36,I36&gt;G36),"begründen","iO")))),IF(AND(D36&lt;&gt;"",G36&lt;&gt;"",H36="",I36=""),"festgestellte Fehler eintragen",IF(D36&lt;Stammdaten!$E$21+1,"keine Prüfung; unter NAG",IF(OR(H36&gt;G36,I36&gt;G36),"begründen","iO"))))</f>
        <v/>
      </c>
      <c r="K36" s="139"/>
      <c r="L36" s="28"/>
    </row>
    <row r="37" spans="1:12" x14ac:dyDescent="0.2">
      <c r="A37" s="119">
        <v>350</v>
      </c>
      <c r="B37" s="120" t="s">
        <v>76</v>
      </c>
      <c r="C37" s="121"/>
      <c r="D37" s="132" t="str">
        <f t="shared" si="0"/>
        <v/>
      </c>
      <c r="E37" s="29" t="str">
        <f>IF(IF(AND(C37&lt;Stammdaten!$E$21,-C37&lt;Stammdaten!$E$21),"",IF(C37="","",100/Stammdaten!$D$11*C37))&lt;0,-IF(AND(C37&lt;Stammdaten!$E$21,-C37&lt;Stammdaten!$E$21),"",IF(C37="","",100/Stammdaten!$D$11*C37)),IF(AND(C37&lt;Stammdaten!$E$21,-C37&lt;Stammdaten!$E$21),"",IF(C37="","",100/Stammdaten!$D$11*C37)))</f>
        <v/>
      </c>
      <c r="F37" s="29" t="str">
        <f>IFERROR(ROUND(Stammdaten!$E$15*E37/100,-1),"")</f>
        <v/>
      </c>
      <c r="G37" s="29" t="str">
        <f>IFERROR(ROUND(Stammdaten!$E$19*E37/100,0),"")</f>
        <v/>
      </c>
      <c r="H37" s="127"/>
      <c r="I37" s="121"/>
      <c r="J37" s="25" t="str">
        <f>IF(D37="",IF(C37="","",IF(AND(C37&gt;Stammdaten!$E$21,H37="",I37=""),"festgestellte Fehler eintragen",IF(C37&lt;Stammdaten!$E$21+1,"keine Prüfung; unter NAG",IF(OR(H37&gt;G37,I37&gt;G37),"begründen","iO")))),IF(AND(D37&lt;&gt;"",G37&lt;&gt;"",H37="",I37=""),"festgestellte Fehler eintragen",IF(D37&lt;Stammdaten!$E$21+1,"keine Prüfung; unter NAG",IF(OR(H37&gt;G37,I37&gt;G37),"begründen","iO"))))</f>
        <v/>
      </c>
      <c r="K37" s="139"/>
      <c r="L37" s="28"/>
    </row>
    <row r="38" spans="1:12" x14ac:dyDescent="0.2">
      <c r="A38" s="119">
        <v>351</v>
      </c>
      <c r="B38" s="120" t="s">
        <v>77</v>
      </c>
      <c r="C38" s="121"/>
      <c r="D38" s="132" t="str">
        <f t="shared" si="0"/>
        <v/>
      </c>
      <c r="E38" s="29" t="str">
        <f>IF(IF(AND(C38&lt;Stammdaten!$E$21,-C38&lt;Stammdaten!$E$21),"",IF(C38="","",100/Stammdaten!$D$11*C38))&lt;0,-IF(AND(C38&lt;Stammdaten!$E$21,-C38&lt;Stammdaten!$E$21),"",IF(C38="","",100/Stammdaten!$D$11*C38)),IF(AND(C38&lt;Stammdaten!$E$21,-C38&lt;Stammdaten!$E$21),"",IF(C38="","",100/Stammdaten!$D$11*C38)))</f>
        <v/>
      </c>
      <c r="F38" s="29" t="str">
        <f>IFERROR(ROUND(Stammdaten!$E$15*E38/100,-1),"")</f>
        <v/>
      </c>
      <c r="G38" s="29" t="str">
        <f>IFERROR(ROUND(Stammdaten!$E$19*E38/100,0),"")</f>
        <v/>
      </c>
      <c r="H38" s="127"/>
      <c r="I38" s="121"/>
      <c r="J38" s="25" t="str">
        <f>IF(D38="",IF(C38="","",IF(AND(C38&gt;Stammdaten!$E$21,H38="",I38=""),"festgestellte Fehler eintragen",IF(C38&lt;Stammdaten!$E$21+1,"keine Prüfung; unter NAG",IF(OR(H38&gt;G38,I38&gt;G38),"begründen","iO")))),IF(AND(D38&lt;&gt;"",G38&lt;&gt;"",H38="",I38=""),"festgestellte Fehler eintragen",IF(D38&lt;Stammdaten!$E$21+1,"keine Prüfung; unter NAG",IF(OR(H38&gt;G38,I38&gt;G38),"begründen","iO"))))</f>
        <v/>
      </c>
      <c r="K38" s="139"/>
      <c r="L38" s="28"/>
    </row>
    <row r="39" spans="1:12" x14ac:dyDescent="0.2">
      <c r="A39" s="119">
        <v>360</v>
      </c>
      <c r="B39" s="120" t="s">
        <v>57</v>
      </c>
      <c r="C39" s="121"/>
      <c r="D39" s="132" t="str">
        <f t="shared" si="0"/>
        <v/>
      </c>
      <c r="E39" s="29" t="str">
        <f>IF(IF(AND(C39&lt;Stammdaten!$E$21,-C39&lt;Stammdaten!$E$21),"",IF(C39="","",100/Stammdaten!$D$11*C39))&lt;0,-IF(AND(C39&lt;Stammdaten!$E$21,-C39&lt;Stammdaten!$E$21),"",IF(C39="","",100/Stammdaten!$D$11*C39)),IF(AND(C39&lt;Stammdaten!$E$21,-C39&lt;Stammdaten!$E$21),"",IF(C39="","",100/Stammdaten!$D$11*C39)))</f>
        <v/>
      </c>
      <c r="F39" s="29" t="str">
        <f>IFERROR(ROUND(Stammdaten!$E$15*E39/100,-1),"")</f>
        <v/>
      </c>
      <c r="G39" s="29" t="str">
        <f>IFERROR(ROUND(Stammdaten!$E$19*E39/100,0),"")</f>
        <v/>
      </c>
      <c r="H39" s="127"/>
      <c r="I39" s="121"/>
      <c r="J39" s="25" t="str">
        <f>IF(D39="",IF(C39="","",IF(AND(C39&gt;Stammdaten!$E$21,H39="",I39=""),"festgestellte Fehler eintragen",IF(C39&lt;Stammdaten!$E$21+1,"keine Prüfung; unter NAG",IF(OR(H39&gt;G39,I39&gt;G39),"begründen","iO")))),IF(AND(D39&lt;&gt;"",G39&lt;&gt;"",H39="",I39=""),"festgestellte Fehler eintragen",IF(D39&lt;Stammdaten!$E$21+1,"keine Prüfung; unter NAG",IF(OR(H39&gt;G39,I39&gt;G39),"begründen","iO"))))</f>
        <v/>
      </c>
      <c r="K39" s="139"/>
      <c r="L39" s="28"/>
    </row>
    <row r="40" spans="1:12" x14ac:dyDescent="0.2">
      <c r="A40" s="119">
        <v>361</v>
      </c>
      <c r="B40" s="120" t="s">
        <v>58</v>
      </c>
      <c r="C40" s="121"/>
      <c r="D40" s="132" t="str">
        <f t="shared" si="0"/>
        <v/>
      </c>
      <c r="E40" s="29" t="str">
        <f>IF(IF(AND(C40&lt;Stammdaten!$E$21,-C40&lt;Stammdaten!$E$21),"",IF(C40="","",100/Stammdaten!$D$11*C40))&lt;0,-IF(AND(C40&lt;Stammdaten!$E$21,-C40&lt;Stammdaten!$E$21),"",IF(C40="","",100/Stammdaten!$D$11*C40)),IF(AND(C40&lt;Stammdaten!$E$21,-C40&lt;Stammdaten!$E$21),"",IF(C40="","",100/Stammdaten!$D$11*C40)))</f>
        <v/>
      </c>
      <c r="F40" s="29" t="str">
        <f>IFERROR(ROUND(Stammdaten!$E$15*E40/100,-1),"")</f>
        <v/>
      </c>
      <c r="G40" s="29" t="str">
        <f>IFERROR(ROUND(Stammdaten!$E$19*E40/100,0),"")</f>
        <v/>
      </c>
      <c r="H40" s="127"/>
      <c r="I40" s="121"/>
      <c r="J40" s="25" t="str">
        <f>IF(D40="",IF(C40="","",IF(AND(C40&gt;Stammdaten!$E$21,H40="",I40=""),"festgestellte Fehler eintragen",IF(C40&lt;Stammdaten!$E$21+1,"keine Prüfung; unter NAG",IF(OR(H40&gt;G40,I40&gt;G40),"begründen","iO")))),IF(AND(D40&lt;&gt;"",G40&lt;&gt;"",H40="",I40=""),"festgestellte Fehler eintragen",IF(D40&lt;Stammdaten!$E$21+1,"keine Prüfung; unter NAG",IF(OR(H40&gt;G40,I40&gt;G40),"begründen","iO"))))</f>
        <v/>
      </c>
      <c r="K40" s="139"/>
      <c r="L40" s="28"/>
    </row>
    <row r="41" spans="1:12" x14ac:dyDescent="0.2">
      <c r="A41" s="119">
        <v>362</v>
      </c>
      <c r="B41" s="120" t="s">
        <v>78</v>
      </c>
      <c r="C41" s="121"/>
      <c r="D41" s="132" t="str">
        <f t="shared" si="0"/>
        <v/>
      </c>
      <c r="E41" s="29" t="str">
        <f>IF(IF(AND(C41&lt;Stammdaten!$E$21,-C41&lt;Stammdaten!$E$21),"",IF(C41="","",100/Stammdaten!$D$11*C41))&lt;0,-IF(AND(C41&lt;Stammdaten!$E$21,-C41&lt;Stammdaten!$E$21),"",IF(C41="","",100/Stammdaten!$D$11*C41)),IF(AND(C41&lt;Stammdaten!$E$21,-C41&lt;Stammdaten!$E$21),"",IF(C41="","",100/Stammdaten!$D$11*C41)))</f>
        <v/>
      </c>
      <c r="F41" s="29" t="str">
        <f>IFERROR(ROUND(Stammdaten!$E$15*E41/100,-1),"")</f>
        <v/>
      </c>
      <c r="G41" s="29" t="str">
        <f>IFERROR(ROUND(Stammdaten!$E$19*E41/100,0),"")</f>
        <v/>
      </c>
      <c r="H41" s="127"/>
      <c r="I41" s="121"/>
      <c r="J41" s="25" t="str">
        <f>IF(D41="",IF(C41="","",IF(AND(C41&gt;Stammdaten!$E$21,H41="",I41=""),"festgestellte Fehler eintragen",IF(C41&lt;Stammdaten!$E$21+1,"keine Prüfung; unter NAG",IF(OR(H41&gt;G41,I41&gt;G41),"begründen","iO")))),IF(AND(D41&lt;&gt;"",G41&lt;&gt;"",H41="",I41=""),"festgestellte Fehler eintragen",IF(D41&lt;Stammdaten!$E$21+1,"keine Prüfung; unter NAG",IF(OR(H41&gt;G41,I41&gt;G41),"begründen","iO"))))</f>
        <v/>
      </c>
      <c r="K41" s="139"/>
      <c r="L41" s="28"/>
    </row>
    <row r="42" spans="1:12" x14ac:dyDescent="0.2">
      <c r="A42" s="119">
        <v>363</v>
      </c>
      <c r="B42" s="120" t="s">
        <v>79</v>
      </c>
      <c r="C42" s="121"/>
      <c r="D42" s="132" t="str">
        <f t="shared" si="0"/>
        <v/>
      </c>
      <c r="E42" s="29" t="str">
        <f>IF(IF(AND(C42&lt;Stammdaten!$E$21,-C42&lt;Stammdaten!$E$21),"",IF(C42="","",100/Stammdaten!$D$11*C42))&lt;0,-IF(AND(C42&lt;Stammdaten!$E$21,-C42&lt;Stammdaten!$E$21),"",IF(C42="","",100/Stammdaten!$D$11*C42)),IF(AND(C42&lt;Stammdaten!$E$21,-C42&lt;Stammdaten!$E$21),"",IF(C42="","",100/Stammdaten!$D$11*C42)))</f>
        <v/>
      </c>
      <c r="F42" s="29" t="str">
        <f>IFERROR(ROUND(Stammdaten!$E$15*E42/100,-1),"")</f>
        <v/>
      </c>
      <c r="G42" s="29" t="str">
        <f>IFERROR(ROUND(Stammdaten!$E$19*E42/100,0),"")</f>
        <v/>
      </c>
      <c r="H42" s="127"/>
      <c r="I42" s="121"/>
      <c r="J42" s="25" t="str">
        <f>IF(D42="",IF(C42="","",IF(AND(C42&gt;Stammdaten!$E$21,H42="",I42=""),"festgestellte Fehler eintragen",IF(C42&lt;Stammdaten!$E$21+1,"keine Prüfung; unter NAG",IF(OR(H42&gt;G42,I42&gt;G42),"begründen","iO")))),IF(AND(D42&lt;&gt;"",G42&lt;&gt;"",H42="",I42=""),"festgestellte Fehler eintragen",IF(D42&lt;Stammdaten!$E$21+1,"keine Prüfung; unter NAG",IF(OR(H42&gt;G42,I42&gt;G42),"begründen","iO"))))</f>
        <v/>
      </c>
      <c r="K42" s="139"/>
      <c r="L42" s="28"/>
    </row>
    <row r="43" spans="1:12" x14ac:dyDescent="0.2">
      <c r="A43" s="119">
        <v>364</v>
      </c>
      <c r="B43" s="120" t="s">
        <v>59</v>
      </c>
      <c r="C43" s="121"/>
      <c r="D43" s="132" t="str">
        <f t="shared" si="0"/>
        <v/>
      </c>
      <c r="E43" s="29" t="str">
        <f>IF(IF(AND(C43&lt;Stammdaten!$E$21,-C43&lt;Stammdaten!$E$21),"",IF(C43="","",100/Stammdaten!$D$11*C43))&lt;0,-IF(AND(C43&lt;Stammdaten!$E$21,-C43&lt;Stammdaten!$E$21),"",IF(C43="","",100/Stammdaten!$D$11*C43)),IF(AND(C43&lt;Stammdaten!$E$21,-C43&lt;Stammdaten!$E$21),"",IF(C43="","",100/Stammdaten!$D$11*C43)))</f>
        <v/>
      </c>
      <c r="F43" s="29" t="str">
        <f>IFERROR(ROUND(Stammdaten!$E$15*E43/100,-1),"")</f>
        <v/>
      </c>
      <c r="G43" s="29" t="str">
        <f>IFERROR(ROUND(Stammdaten!$E$19*E43/100,0),"")</f>
        <v/>
      </c>
      <c r="H43" s="127"/>
      <c r="I43" s="121"/>
      <c r="J43" s="25" t="str">
        <f>IF(D43="",IF(C43="","",IF(AND(C43&gt;Stammdaten!$E$21,H43="",I43=""),"festgestellte Fehler eintragen",IF(C43&lt;Stammdaten!$E$21+1,"keine Prüfung; unter NAG",IF(OR(H43&gt;G43,I43&gt;G43),"begründen","iO")))),IF(AND(D43&lt;&gt;"",G43&lt;&gt;"",H43="",I43=""),"festgestellte Fehler eintragen",IF(D43&lt;Stammdaten!$E$21+1,"keine Prüfung; unter NAG",IF(OR(H43&gt;G43,I43&gt;G43),"begründen","iO"))))</f>
        <v/>
      </c>
      <c r="K43" s="139"/>
      <c r="L43" s="28"/>
    </row>
    <row r="44" spans="1:12" x14ac:dyDescent="0.2">
      <c r="A44" s="119">
        <v>365</v>
      </c>
      <c r="B44" s="120" t="s">
        <v>60</v>
      </c>
      <c r="C44" s="121"/>
      <c r="D44" s="132" t="str">
        <f t="shared" si="0"/>
        <v/>
      </c>
      <c r="E44" s="29" t="str">
        <f>IF(IF(AND(C44&lt;Stammdaten!$E$21,-C44&lt;Stammdaten!$E$21),"",IF(C44="","",100/Stammdaten!$D$11*C44))&lt;0,-IF(AND(C44&lt;Stammdaten!$E$21,-C44&lt;Stammdaten!$E$21),"",IF(C44="","",100/Stammdaten!$D$11*C44)),IF(AND(C44&lt;Stammdaten!$E$21,-C44&lt;Stammdaten!$E$21),"",IF(C44="","",100/Stammdaten!$D$11*C44)))</f>
        <v/>
      </c>
      <c r="F44" s="29" t="str">
        <f>IFERROR(ROUND(Stammdaten!$E$15*E44/100,-1),"")</f>
        <v/>
      </c>
      <c r="G44" s="29" t="str">
        <f>IFERROR(ROUND(Stammdaten!$E$19*E44/100,0),"")</f>
        <v/>
      </c>
      <c r="H44" s="127"/>
      <c r="I44" s="121"/>
      <c r="J44" s="25" t="str">
        <f>IF(D44="",IF(C44="","",IF(AND(C44&gt;Stammdaten!$E$21,H44="",I44=""),"festgestellte Fehler eintragen",IF(C44&lt;Stammdaten!$E$21+1,"keine Prüfung; unter NAG",IF(OR(H44&gt;G44,I44&gt;G44),"begründen","iO")))),IF(AND(D44&lt;&gt;"",G44&lt;&gt;"",H44="",I44=""),"festgestellte Fehler eintragen",IF(D44&lt;Stammdaten!$E$21+1,"keine Prüfung; unter NAG",IF(OR(H44&gt;G44,I44&gt;G44),"begründen","iO"))))</f>
        <v/>
      </c>
      <c r="K44" s="139"/>
      <c r="L44" s="28"/>
    </row>
    <row r="45" spans="1:12" x14ac:dyDescent="0.2">
      <c r="A45" s="119">
        <v>366</v>
      </c>
      <c r="B45" s="120" t="s">
        <v>61</v>
      </c>
      <c r="C45" s="121"/>
      <c r="D45" s="132" t="str">
        <f t="shared" si="0"/>
        <v/>
      </c>
      <c r="E45" s="29" t="str">
        <f>IF(IF(AND(C45&lt;Stammdaten!$E$21,-C45&lt;Stammdaten!$E$21),"",IF(C45="","",100/Stammdaten!$D$11*C45))&lt;0,-IF(AND(C45&lt;Stammdaten!$E$21,-C45&lt;Stammdaten!$E$21),"",IF(C45="","",100/Stammdaten!$D$11*C45)),IF(AND(C45&lt;Stammdaten!$E$21,-C45&lt;Stammdaten!$E$21),"",IF(C45="","",100/Stammdaten!$D$11*C45)))</f>
        <v/>
      </c>
      <c r="F45" s="29" t="str">
        <f>IFERROR(ROUND(Stammdaten!$E$15*E45/100,-1),"")</f>
        <v/>
      </c>
      <c r="G45" s="29" t="str">
        <f>IFERROR(ROUND(Stammdaten!$E$19*E45/100,0),"")</f>
        <v/>
      </c>
      <c r="H45" s="127"/>
      <c r="I45" s="121"/>
      <c r="J45" s="25" t="str">
        <f>IF(D45="",IF(C45="","",IF(AND(C45&gt;Stammdaten!$E$21,H45="",I45=""),"festgestellte Fehler eintragen",IF(C45&lt;Stammdaten!$E$21+1,"keine Prüfung; unter NAG",IF(OR(H45&gt;G45,I45&gt;G45),"begründen","iO")))),IF(AND(D45&lt;&gt;"",G45&lt;&gt;"",H45="",I45=""),"festgestellte Fehler eintragen",IF(D45&lt;Stammdaten!$E$21+1,"keine Prüfung; unter NAG",IF(OR(H45&gt;G45,I45&gt;G45),"begründen","iO"))))</f>
        <v/>
      </c>
      <c r="K45" s="139"/>
    </row>
    <row r="46" spans="1:12" x14ac:dyDescent="0.2">
      <c r="A46" s="119">
        <v>369</v>
      </c>
      <c r="B46" s="120" t="s">
        <v>62</v>
      </c>
      <c r="C46" s="121"/>
      <c r="D46" s="132" t="str">
        <f t="shared" si="0"/>
        <v/>
      </c>
      <c r="E46" s="29" t="str">
        <f>IF(IF(AND(C46&lt;Stammdaten!$E$21,-C46&lt;Stammdaten!$E$21),"",IF(C46="","",100/Stammdaten!$D$11*C46))&lt;0,-IF(AND(C46&lt;Stammdaten!$E$21,-C46&lt;Stammdaten!$E$21),"",IF(C46="","",100/Stammdaten!$D$11*C46)),IF(AND(C46&lt;Stammdaten!$E$21,-C46&lt;Stammdaten!$E$21),"",IF(C46="","",100/Stammdaten!$D$11*C46)))</f>
        <v/>
      </c>
      <c r="F46" s="29" t="str">
        <f>IFERROR(ROUND(Stammdaten!$E$15*E46/100,-1),"")</f>
        <v/>
      </c>
      <c r="G46" s="29" t="str">
        <f>IFERROR(ROUND(Stammdaten!$E$19*E46/100,0),"")</f>
        <v/>
      </c>
      <c r="H46" s="127"/>
      <c r="I46" s="121"/>
      <c r="J46" s="25" t="str">
        <f>IF(D46="",IF(C46="","",IF(AND(C46&gt;Stammdaten!$E$21,H46="",I46=""),"festgestellte Fehler eintragen",IF(C46&lt;Stammdaten!$E$21+1,"keine Prüfung; unter NAG",IF(OR(H46&gt;G46,I46&gt;G46),"begründen","iO")))),IF(AND(D46&lt;&gt;"",G46&lt;&gt;"",H46="",I46=""),"festgestellte Fehler eintragen",IF(D46&lt;Stammdaten!$E$21+1,"keine Prüfung; unter NAG",IF(OR(H46&gt;G46,I46&gt;G46),"begründen","iO"))))</f>
        <v/>
      </c>
      <c r="K46" s="139"/>
    </row>
    <row r="47" spans="1:12" x14ac:dyDescent="0.2">
      <c r="A47" s="119">
        <v>383</v>
      </c>
      <c r="B47" s="120" t="s">
        <v>63</v>
      </c>
      <c r="C47" s="121"/>
      <c r="D47" s="132" t="str">
        <f t="shared" si="0"/>
        <v/>
      </c>
      <c r="E47" s="29" t="str">
        <f>IF(IF(AND(C47&lt;Stammdaten!$E$21,-C47&lt;Stammdaten!$E$21),"",IF(C47="","",100/Stammdaten!$D$11*C47))&lt;0,-IF(AND(C47&lt;Stammdaten!$E$21,-C47&lt;Stammdaten!$E$21),"",IF(C47="","",100/Stammdaten!$D$11*C47)),IF(AND(C47&lt;Stammdaten!$E$21,-C47&lt;Stammdaten!$E$21),"",IF(C47="","",100/Stammdaten!$D$11*C47)))</f>
        <v/>
      </c>
      <c r="F47" s="29" t="str">
        <f>IFERROR(ROUND(Stammdaten!$E$15*E47/100,-1),"")</f>
        <v/>
      </c>
      <c r="G47" s="29" t="str">
        <f>IFERROR(ROUND(Stammdaten!$E$19*E47/100,0),"")</f>
        <v/>
      </c>
      <c r="H47" s="127"/>
      <c r="I47" s="121"/>
      <c r="J47" s="25" t="str">
        <f>IF(D47="",IF(C47="","",IF(AND(C47&gt;Stammdaten!$E$21,H47="",I47=""),"festgestellte Fehler eintragen",IF(C47&lt;Stammdaten!$E$21+1,"keine Prüfung; unter NAG",IF(OR(H47&gt;G47,I47&gt;G47),"begründen","iO")))),IF(AND(D47&lt;&gt;"",G47&lt;&gt;"",H47="",I47=""),"festgestellte Fehler eintragen",IF(D47&lt;Stammdaten!$E$21+1,"keine Prüfung; unter NAG",IF(OR(H47&gt;G47,I47&gt;G47),"begründen","iO"))))</f>
        <v/>
      </c>
      <c r="K47" s="139"/>
    </row>
    <row r="48" spans="1:12" x14ac:dyDescent="0.2">
      <c r="A48" s="119">
        <v>389</v>
      </c>
      <c r="B48" s="120" t="s">
        <v>64</v>
      </c>
      <c r="C48" s="121"/>
      <c r="D48" s="132" t="str">
        <f t="shared" si="0"/>
        <v/>
      </c>
      <c r="E48" s="29" t="str">
        <f>IF(IF(AND(C48&lt;Stammdaten!$E$21,-C48&lt;Stammdaten!$E$21),"",IF(C48="","",100/Stammdaten!$D$11*C48))&lt;0,-IF(AND(C48&lt;Stammdaten!$E$21,-C48&lt;Stammdaten!$E$21),"",IF(C48="","",100/Stammdaten!$D$11*C48)),IF(AND(C48&lt;Stammdaten!$E$21,-C48&lt;Stammdaten!$E$21),"",IF(C48="","",100/Stammdaten!$D$11*C48)))</f>
        <v/>
      </c>
      <c r="F48" s="29" t="str">
        <f>IFERROR(ROUND(Stammdaten!$E$15*E48/100,-1),"")</f>
        <v/>
      </c>
      <c r="G48" s="29" t="str">
        <f>IFERROR(ROUND(Stammdaten!$E$19*E48/100,0),"")</f>
        <v/>
      </c>
      <c r="H48" s="127"/>
      <c r="I48" s="121"/>
      <c r="J48" s="25" t="str">
        <f>IF(D48="",IF(C48="","",IF(AND(C48&gt;Stammdaten!$E$21,H48="",I48=""),"festgestellte Fehler eintragen",IF(C48&lt;Stammdaten!$E$21+1,"keine Prüfung; unter NAG",IF(OR(H48&gt;G48,I48&gt;G48),"begründen","iO")))),IF(AND(D48&lt;&gt;"",G48&lt;&gt;"",H48="",I48=""),"festgestellte Fehler eintragen",IF(D48&lt;Stammdaten!$E$21+1,"keine Prüfung; unter NAG",IF(OR(H48&gt;G48,I48&gt;G48),"begründen","iO"))))</f>
        <v/>
      </c>
      <c r="K48" s="139"/>
    </row>
    <row r="49" spans="1:16" s="11" customFormat="1" x14ac:dyDescent="0.2">
      <c r="A49" s="119">
        <v>390</v>
      </c>
      <c r="B49" s="120" t="s">
        <v>115</v>
      </c>
      <c r="C49" s="121"/>
      <c r="D49" s="132" t="str">
        <f t="shared" si="0"/>
        <v/>
      </c>
      <c r="E49" s="29" t="str">
        <f>IF(IF(AND(C49&lt;Stammdaten!$E$21,-C49&lt;Stammdaten!$E$21),"",IF(C49="","",100/Stammdaten!$D$11*C49))&lt;0,-IF(AND(C49&lt;Stammdaten!$E$21,-C49&lt;Stammdaten!$E$21),"",IF(C49="","",100/Stammdaten!$D$11*C49)),IF(AND(C49&lt;Stammdaten!$E$21,-C49&lt;Stammdaten!$E$21),"",IF(C49="","",100/Stammdaten!$D$11*C49)))</f>
        <v/>
      </c>
      <c r="F49" s="29" t="str">
        <f>IFERROR(ROUND(Stammdaten!$E$15*E49/100,-1),"")</f>
        <v/>
      </c>
      <c r="G49" s="29" t="str">
        <f>IFERROR(ROUND(Stammdaten!$E$19*E49/100,0),"")</f>
        <v/>
      </c>
      <c r="H49" s="127"/>
      <c r="I49" s="121"/>
      <c r="J49" s="25" t="str">
        <f>IF(D49="",IF(C49="","",IF(AND(C49&gt;Stammdaten!$E$21,H49="",I49=""),"festgestellte Fehler eintragen",IF(C49&lt;Stammdaten!$E$21+1,"keine Prüfung; unter NAG",IF(OR(H49&gt;G49,I49&gt;G49),"begründen","iO")))),IF(AND(D49&lt;&gt;"",G49&lt;&gt;"",H49="",I49=""),"festgestellte Fehler eintragen",IF(D49&lt;Stammdaten!$E$21+1,"keine Prüfung; unter NAG",IF(OR(H49&gt;G49,I49&gt;G49),"begründen","iO"))))</f>
        <v/>
      </c>
      <c r="K49" s="139"/>
      <c r="N49"/>
      <c r="O49"/>
      <c r="P49"/>
    </row>
    <row r="50" spans="1:16" s="11" customFormat="1" x14ac:dyDescent="0.2">
      <c r="A50" s="119">
        <v>391</v>
      </c>
      <c r="B50" s="120" t="s">
        <v>116</v>
      </c>
      <c r="C50" s="121"/>
      <c r="D50" s="132" t="str">
        <f t="shared" si="0"/>
        <v/>
      </c>
      <c r="E50" s="29" t="str">
        <f>IF(IF(AND(C50&lt;Stammdaten!$E$21,-C50&lt;Stammdaten!$E$21),"",IF(C50="","",100/Stammdaten!$D$11*C50))&lt;0,-IF(AND(C50&lt;Stammdaten!$E$21,-C50&lt;Stammdaten!$E$21),"",IF(C50="","",100/Stammdaten!$D$11*C50)),IF(AND(C50&lt;Stammdaten!$E$21,-C50&lt;Stammdaten!$E$21),"",IF(C50="","",100/Stammdaten!$D$11*C50)))</f>
        <v/>
      </c>
      <c r="F50" s="29" t="str">
        <f>IFERROR(ROUND(Stammdaten!$E$15*E50/100,-1),"")</f>
        <v/>
      </c>
      <c r="G50" s="29" t="str">
        <f>IFERROR(ROUND(Stammdaten!$E$19*E50/100,0),"")</f>
        <v/>
      </c>
      <c r="H50" s="127"/>
      <c r="I50" s="121"/>
      <c r="J50" s="25" t="str">
        <f>IF(D50="",IF(C50="","",IF(AND(C50&gt;Stammdaten!$E$21,H50="",I50=""),"festgestellte Fehler eintragen",IF(C50&lt;Stammdaten!$E$21+1,"keine Prüfung; unter NAG",IF(OR(H50&gt;G50,I50&gt;G50),"begründen","iO")))),IF(AND(D50&lt;&gt;"",G50&lt;&gt;"",H50="",I50=""),"festgestellte Fehler eintragen",IF(D50&lt;Stammdaten!$E$21+1,"keine Prüfung; unter NAG",IF(OR(H50&gt;G50,I50&gt;G50),"begründen","iO"))))</f>
        <v/>
      </c>
      <c r="K50" s="139"/>
      <c r="N50"/>
      <c r="O50"/>
      <c r="P50"/>
    </row>
    <row r="51" spans="1:16" s="11" customFormat="1" x14ac:dyDescent="0.2">
      <c r="A51" s="119">
        <v>392</v>
      </c>
      <c r="B51" s="120" t="s">
        <v>117</v>
      </c>
      <c r="C51" s="121"/>
      <c r="D51" s="132" t="str">
        <f t="shared" si="0"/>
        <v/>
      </c>
      <c r="E51" s="29" t="str">
        <f>IF(IF(AND(C51&lt;Stammdaten!$E$21,-C51&lt;Stammdaten!$E$21),"",IF(C51="","",100/Stammdaten!$D$11*C51))&lt;0,-IF(AND(C51&lt;Stammdaten!$E$21,-C51&lt;Stammdaten!$E$21),"",IF(C51="","",100/Stammdaten!$D$11*C51)),IF(AND(C51&lt;Stammdaten!$E$21,-C51&lt;Stammdaten!$E$21),"",IF(C51="","",100/Stammdaten!$D$11*C51)))</f>
        <v/>
      </c>
      <c r="F51" s="29" t="str">
        <f>IFERROR(ROUND(Stammdaten!$E$15*E51/100,-1),"")</f>
        <v/>
      </c>
      <c r="G51" s="29" t="str">
        <f>IFERROR(ROUND(Stammdaten!$E$19*E51/100,0),"")</f>
        <v/>
      </c>
      <c r="H51" s="127"/>
      <c r="I51" s="121"/>
      <c r="J51" s="25" t="str">
        <f>IF(D51="",IF(C51="","",IF(AND(C51&gt;Stammdaten!$E$21,H51="",I51=""),"festgestellte Fehler eintragen",IF(C51&lt;Stammdaten!$E$21+1,"keine Prüfung; unter NAG",IF(OR(H51&gt;G51,I51&gt;G51),"begründen","iO")))),IF(AND(D51&lt;&gt;"",G51&lt;&gt;"",H51="",I51=""),"festgestellte Fehler eintragen",IF(D51&lt;Stammdaten!$E$21+1,"keine Prüfung; unter NAG",IF(OR(H51&gt;G51,I51&gt;G51),"begründen","iO"))))</f>
        <v/>
      </c>
      <c r="K51" s="139"/>
      <c r="N51"/>
      <c r="O51"/>
      <c r="P51"/>
    </row>
    <row r="52" spans="1:16" s="11" customFormat="1" x14ac:dyDescent="0.2">
      <c r="A52" s="119">
        <v>393</v>
      </c>
      <c r="B52" s="120" t="s">
        <v>118</v>
      </c>
      <c r="C52" s="121"/>
      <c r="D52" s="132" t="str">
        <f t="shared" si="0"/>
        <v/>
      </c>
      <c r="E52" s="29" t="str">
        <f>IF(IF(AND(C52&lt;Stammdaten!$E$21,-C52&lt;Stammdaten!$E$21),"",IF(C52="","",100/Stammdaten!$D$11*C52))&lt;0,-IF(AND(C52&lt;Stammdaten!$E$21,-C52&lt;Stammdaten!$E$21),"",IF(C52="","",100/Stammdaten!$D$11*C52)),IF(AND(C52&lt;Stammdaten!$E$21,-C52&lt;Stammdaten!$E$21),"",IF(C52="","",100/Stammdaten!$D$11*C52)))</f>
        <v/>
      </c>
      <c r="F52" s="29" t="str">
        <f>IFERROR(ROUND(Stammdaten!$E$15*E52/100,-1),"")</f>
        <v/>
      </c>
      <c r="G52" s="29" t="str">
        <f>IFERROR(ROUND(Stammdaten!$E$19*E52/100,0),"")</f>
        <v/>
      </c>
      <c r="H52" s="127"/>
      <c r="I52" s="121"/>
      <c r="J52" s="25" t="str">
        <f>IF(D52="",IF(C52="","",IF(AND(C52&gt;Stammdaten!$E$21,H52="",I52=""),"festgestellte Fehler eintragen",IF(C52&lt;Stammdaten!$E$21+1,"keine Prüfung; unter NAG",IF(OR(H52&gt;G52,I52&gt;G52),"begründen","iO")))),IF(AND(D52&lt;&gt;"",G52&lt;&gt;"",H52="",I52=""),"festgestellte Fehler eintragen",IF(D52&lt;Stammdaten!$E$21+1,"keine Prüfung; unter NAG",IF(OR(H52&gt;G52,I52&gt;G52),"begründen","iO"))))</f>
        <v/>
      </c>
      <c r="K52" s="139"/>
      <c r="N52"/>
      <c r="O52"/>
      <c r="P52"/>
    </row>
    <row r="53" spans="1:16" s="11" customFormat="1" x14ac:dyDescent="0.2">
      <c r="A53" s="119">
        <v>394</v>
      </c>
      <c r="B53" s="120" t="s">
        <v>119</v>
      </c>
      <c r="C53" s="121"/>
      <c r="D53" s="132" t="str">
        <f t="shared" si="0"/>
        <v/>
      </c>
      <c r="E53" s="29" t="str">
        <f>IF(IF(AND(C53&lt;Stammdaten!$E$21,-C53&lt;Stammdaten!$E$21),"",IF(C53="","",100/Stammdaten!$D$11*C53))&lt;0,-IF(AND(C53&lt;Stammdaten!$E$21,-C53&lt;Stammdaten!$E$21),"",IF(C53="","",100/Stammdaten!$D$11*C53)),IF(AND(C53&lt;Stammdaten!$E$21,-C53&lt;Stammdaten!$E$21),"",IF(C53="","",100/Stammdaten!$D$11*C53)))</f>
        <v/>
      </c>
      <c r="F53" s="29" t="str">
        <f>IFERROR(ROUND(Stammdaten!$E$15*E53/100,-1),"")</f>
        <v/>
      </c>
      <c r="G53" s="29" t="str">
        <f>IFERROR(ROUND(Stammdaten!$E$19*E53/100,0),"")</f>
        <v/>
      </c>
      <c r="H53" s="127"/>
      <c r="I53" s="121"/>
      <c r="J53" s="25" t="str">
        <f>IF(D53="",IF(C53="","",IF(AND(C53&gt;Stammdaten!$E$21,H53="",I53=""),"festgestellte Fehler eintragen",IF(C53&lt;Stammdaten!$E$21+1,"keine Prüfung; unter NAG",IF(OR(H53&gt;G53,I53&gt;G53),"begründen","iO")))),IF(AND(D53&lt;&gt;"",G53&lt;&gt;"",H53="",I53=""),"festgestellte Fehler eintragen",IF(D53&lt;Stammdaten!$E$21+1,"keine Prüfung; unter NAG",IF(OR(H53&gt;G53,I53&gt;G53),"begründen","iO"))))</f>
        <v/>
      </c>
      <c r="K53" s="139"/>
      <c r="N53"/>
      <c r="O53"/>
      <c r="P53"/>
    </row>
    <row r="54" spans="1:16" s="11" customFormat="1" x14ac:dyDescent="0.2">
      <c r="A54" s="119">
        <v>395</v>
      </c>
      <c r="B54" s="120" t="s">
        <v>120</v>
      </c>
      <c r="C54" s="121"/>
      <c r="D54" s="132" t="str">
        <f t="shared" si="0"/>
        <v/>
      </c>
      <c r="E54" s="29" t="str">
        <f>IF(IF(AND(C54&lt;Stammdaten!$E$21,-C54&lt;Stammdaten!$E$21),"",IF(C54="","",100/Stammdaten!$D$11*C54))&lt;0,-IF(AND(C54&lt;Stammdaten!$E$21,-C54&lt;Stammdaten!$E$21),"",IF(C54="","",100/Stammdaten!$D$11*C54)),IF(AND(C54&lt;Stammdaten!$E$21,-C54&lt;Stammdaten!$E$21),"",IF(C54="","",100/Stammdaten!$D$11*C54)))</f>
        <v/>
      </c>
      <c r="F54" s="29" t="str">
        <f>IFERROR(ROUND(Stammdaten!$E$15*E54/100,-1),"")</f>
        <v/>
      </c>
      <c r="G54" s="29" t="str">
        <f>IFERROR(ROUND(Stammdaten!$E$19*E54/100,0),"")</f>
        <v/>
      </c>
      <c r="H54" s="127"/>
      <c r="I54" s="121"/>
      <c r="J54" s="25" t="str">
        <f>IF(D54="",IF(C54="","",IF(AND(C54&gt;Stammdaten!$E$21,H54="",I54=""),"festgestellte Fehler eintragen",IF(C54&lt;Stammdaten!$E$21+1,"keine Prüfung; unter NAG",IF(OR(H54&gt;G54,I54&gt;G54),"begründen","iO")))),IF(AND(D54&lt;&gt;"",G54&lt;&gt;"",H54="",I54=""),"festgestellte Fehler eintragen",IF(D54&lt;Stammdaten!$E$21+1,"keine Prüfung; unter NAG",IF(OR(H54&gt;G54,I54&gt;G54),"begründen","iO"))))</f>
        <v/>
      </c>
      <c r="K54" s="139"/>
      <c r="N54"/>
      <c r="O54"/>
      <c r="P54"/>
    </row>
    <row r="55" spans="1:16" s="11" customFormat="1" x14ac:dyDescent="0.2">
      <c r="A55" s="119">
        <v>398</v>
      </c>
      <c r="B55" s="120" t="s">
        <v>121</v>
      </c>
      <c r="C55" s="121"/>
      <c r="D55" s="132" t="str">
        <f t="shared" si="0"/>
        <v/>
      </c>
      <c r="E55" s="29" t="str">
        <f>IF(IF(AND(C55&lt;Stammdaten!$E$21,-C55&lt;Stammdaten!$E$21),"",IF(C55="","",100/Stammdaten!$D$11*C55))&lt;0,-IF(AND(C55&lt;Stammdaten!$E$21,-C55&lt;Stammdaten!$E$21),"",IF(C55="","",100/Stammdaten!$D$11*C55)),IF(AND(C55&lt;Stammdaten!$E$21,-C55&lt;Stammdaten!$E$21),"",IF(C55="","",100/Stammdaten!$D$11*C55)))</f>
        <v/>
      </c>
      <c r="F55" s="29" t="str">
        <f>IFERROR(ROUND(Stammdaten!$E$15*E55/100,-1),"")</f>
        <v/>
      </c>
      <c r="G55" s="29" t="str">
        <f>IFERROR(ROUND(Stammdaten!$E$19*E55/100,0),"")</f>
        <v/>
      </c>
      <c r="H55" s="127"/>
      <c r="I55" s="121"/>
      <c r="J55" s="25" t="str">
        <f>IF(D55="",IF(C55="","",IF(AND(C55&gt;Stammdaten!$E$21,H55="",I55=""),"festgestellte Fehler eintragen",IF(C55&lt;Stammdaten!$E$21+1,"keine Prüfung; unter NAG",IF(OR(H55&gt;G55,I55&gt;G55),"begründen","iO")))),IF(AND(D55&lt;&gt;"",G55&lt;&gt;"",H55="",I55=""),"festgestellte Fehler eintragen",IF(D55&lt;Stammdaten!$E$21+1,"keine Prüfung; unter NAG",IF(OR(H55&gt;G55,I55&gt;G55),"begründen","iO"))))</f>
        <v/>
      </c>
      <c r="K55" s="139"/>
      <c r="N55"/>
      <c r="O55"/>
      <c r="P55"/>
    </row>
    <row r="56" spans="1:16" s="11" customFormat="1" x14ac:dyDescent="0.2">
      <c r="A56" s="119">
        <v>399</v>
      </c>
      <c r="B56" s="120" t="s">
        <v>122</v>
      </c>
      <c r="C56" s="121"/>
      <c r="D56" s="132" t="str">
        <f t="shared" si="0"/>
        <v/>
      </c>
      <c r="E56" s="29" t="str">
        <f>IF(IF(AND(C56&lt;Stammdaten!$E$21,-C56&lt;Stammdaten!$E$21),"",IF(C56="","",100/Stammdaten!$D$11*C56))&lt;0,-IF(AND(C56&lt;Stammdaten!$E$21,-C56&lt;Stammdaten!$E$21),"",IF(C56="","",100/Stammdaten!$D$11*C56)),IF(AND(C56&lt;Stammdaten!$E$21,-C56&lt;Stammdaten!$E$21),"",IF(C56="","",100/Stammdaten!$D$11*C56)))</f>
        <v/>
      </c>
      <c r="F56" s="29" t="str">
        <f>IFERROR(ROUND(Stammdaten!$E$15*E56/100,-1),"")</f>
        <v/>
      </c>
      <c r="G56" s="29" t="str">
        <f>IFERROR(ROUND(Stammdaten!$E$19*E56/100,0),"")</f>
        <v/>
      </c>
      <c r="H56" s="127"/>
      <c r="I56" s="121"/>
      <c r="J56" s="25" t="str">
        <f>IF(D56="",IF(C56="","",IF(AND(C56&gt;Stammdaten!$E$21,H56="",I56=""),"festgestellte Fehler eintragen",IF(C56&lt;Stammdaten!$E$21+1,"keine Prüfung; unter NAG",IF(OR(H56&gt;G56,I56&gt;G56),"begründen","iO")))),IF(AND(D56&lt;&gt;"",G56&lt;&gt;"",H56="",I56=""),"festgestellte Fehler eintragen",IF(D56&lt;Stammdaten!$E$21+1,"keine Prüfung; unter NAG",IF(OR(H56&gt;G56,I56&gt;G56),"begründen","iO"))))</f>
        <v/>
      </c>
      <c r="K56" s="139"/>
      <c r="N56"/>
      <c r="O56"/>
      <c r="P56"/>
    </row>
    <row r="57" spans="1:16" s="11" customFormat="1" x14ac:dyDescent="0.2">
      <c r="A57" s="119"/>
      <c r="B57" s="120"/>
      <c r="C57" s="121"/>
      <c r="D57" s="132" t="str">
        <f t="shared" si="0"/>
        <v/>
      </c>
      <c r="E57" s="29" t="str">
        <f>IF(IF(AND(C57&lt;Stammdaten!$E$21,-C57&lt;Stammdaten!$E$21),"",IF(C57="","",100/Stammdaten!$D$11*C57))&lt;0,-IF(AND(C57&lt;Stammdaten!$E$21,-C57&lt;Stammdaten!$E$21),"",IF(C57="","",100/Stammdaten!$D$11*C57)),IF(AND(C57&lt;Stammdaten!$E$21,-C57&lt;Stammdaten!$E$21),"",IF(C57="","",100/Stammdaten!$D$11*C57)))</f>
        <v/>
      </c>
      <c r="F57" s="29" t="str">
        <f>IFERROR(ROUND(Stammdaten!$E$15*E57/100,-1),"")</f>
        <v/>
      </c>
      <c r="G57" s="29" t="str">
        <f>IFERROR(ROUND(Stammdaten!$E$19*E57/100,0),"")</f>
        <v/>
      </c>
      <c r="H57" s="127"/>
      <c r="I57" s="121"/>
      <c r="J57" s="25" t="str">
        <f>IF(D57="",IF(C57="","",IF(AND(C57&gt;Stammdaten!$E$21,H57="",I57=""),"festgestellte Fehler eintragen",IF(C57&lt;Stammdaten!$E$21+1,"keine Prüfung; unter NAG",IF(OR(H57&gt;G57,I57&gt;G57),"begründen","iO")))),IF(AND(D57&lt;&gt;"",G57&lt;&gt;"",H57="",I57=""),"festgestellte Fehler eintragen",IF(D57&lt;Stammdaten!$E$21+1,"keine Prüfung; unter NAG",IF(OR(H57&gt;G57,I57&gt;G57),"begründen","iO"))))</f>
        <v/>
      </c>
      <c r="K57" s="139"/>
      <c r="N57"/>
      <c r="O57"/>
      <c r="P57"/>
    </row>
    <row r="58" spans="1:16" s="11" customFormat="1" x14ac:dyDescent="0.2">
      <c r="A58" s="119"/>
      <c r="B58" s="120"/>
      <c r="C58" s="121"/>
      <c r="D58" s="132" t="str">
        <f t="shared" si="0"/>
        <v/>
      </c>
      <c r="E58" s="29" t="str">
        <f>IF(IF(AND(C58&lt;Stammdaten!$E$21,-C58&lt;Stammdaten!$E$21),"",IF(C58="","",100/Stammdaten!$D$11*C58))&lt;0,-IF(AND(C58&lt;Stammdaten!$E$21,-C58&lt;Stammdaten!$E$21),"",IF(C58="","",100/Stammdaten!$D$11*C58)),IF(AND(C58&lt;Stammdaten!$E$21,-C58&lt;Stammdaten!$E$21),"",IF(C58="","",100/Stammdaten!$D$11*C58)))</f>
        <v/>
      </c>
      <c r="F58" s="29" t="str">
        <f>IFERROR(ROUND(Stammdaten!$E$15*E58/100,-1),"")</f>
        <v/>
      </c>
      <c r="G58" s="29" t="str">
        <f>IFERROR(ROUND(Stammdaten!$E$19*E58/100,0),"")</f>
        <v/>
      </c>
      <c r="H58" s="127"/>
      <c r="I58" s="121"/>
      <c r="J58" s="25" t="str">
        <f>IF(D58="",IF(C58="","",IF(AND(C58&gt;Stammdaten!$E$21,H58="",I58=""),"festgestellte Fehler eintragen",IF(C58&lt;Stammdaten!$E$21+1,"keine Prüfung; unter NAG",IF(OR(H58&gt;G58,I58&gt;G58),"begründen","iO")))),IF(AND(D58&lt;&gt;"",G58&lt;&gt;"",H58="",I58=""),"festgestellte Fehler eintragen",IF(D58&lt;Stammdaten!$E$21+1,"keine Prüfung; unter NAG",IF(OR(H58&gt;G58,I58&gt;G58),"begründen","iO"))))</f>
        <v/>
      </c>
      <c r="K58" s="139"/>
      <c r="N58"/>
      <c r="O58"/>
      <c r="P58"/>
    </row>
    <row r="59" spans="1:16" x14ac:dyDescent="0.2">
      <c r="A59" s="122"/>
      <c r="B59" s="123"/>
      <c r="C59" s="124"/>
      <c r="D59" s="129" t="str">
        <f t="shared" si="0"/>
        <v/>
      </c>
      <c r="E59" s="64" t="str">
        <f>IF(IF(AND(C59&lt;Stammdaten!$E$21,-C59&lt;Stammdaten!$E$21),"",IF(C59="","",100/Stammdaten!$D$11*C59))&lt;0,-IF(AND(C59&lt;Stammdaten!$E$21,-C59&lt;Stammdaten!$E$21),"",IF(C59="","",100/Stammdaten!$D$11*C59)),IF(AND(C59&lt;Stammdaten!$E$21,-C59&lt;Stammdaten!$E$21),"",IF(C59="","",100/Stammdaten!$D$11*C59)))</f>
        <v/>
      </c>
      <c r="F59" s="64" t="str">
        <f>IFERROR(ROUND(Stammdaten!$E$15*E59/100,-1),"")</f>
        <v/>
      </c>
      <c r="G59" s="64" t="str">
        <f>IFERROR(ROUND(Stammdaten!$E$19*E59/100,0),"")</f>
        <v/>
      </c>
      <c r="H59" s="128"/>
      <c r="I59" s="129" t="str">
        <f>IF(C59="","",IF(C59&lt;#REF!,"nicht zu prüfen","iO"))</f>
        <v/>
      </c>
      <c r="J59" s="25" t="str">
        <f>IF(D59="",IF(C59="","",IF(AND(C59&gt;Stammdaten!$E$21,H59="",I59=""),"festgestellte Fehler eintragen",IF(C59&lt;Stammdaten!$E$21+1,"keine Prüfung; unter NAG",IF(OR(H59&gt;G59,I59&gt;G59),"begründen","iO")))),IF(AND(D59&lt;&gt;"",G59&lt;&gt;"",H59="",I59=""),"festgestellte Fehler eintragen",IF(D59&lt;Stammdaten!$E$21+1,"keine Prüfung; unter NAG",IF(OR(H59&gt;G59,I59&gt;G59),"begründen","iO"))))</f>
        <v/>
      </c>
      <c r="K59" s="138"/>
    </row>
    <row r="60" spans="1:16" x14ac:dyDescent="0.2">
      <c r="A60" t="s">
        <v>2</v>
      </c>
      <c r="C60" s="85">
        <f>SUM(C10:C59)</f>
        <v>0</v>
      </c>
      <c r="D60" s="142"/>
      <c r="E60" s="13"/>
      <c r="F60" s="13"/>
      <c r="G60" s="13"/>
      <c r="H60" s="87">
        <f>SUM(H10:H59)</f>
        <v>0</v>
      </c>
      <c r="I60" s="21">
        <f>SUM(I10:I59)</f>
        <v>0</v>
      </c>
      <c r="J60" s="12"/>
    </row>
    <row r="61" spans="1:16" x14ac:dyDescent="0.2">
      <c r="A61" s="2"/>
      <c r="C61" s="3" t="str">
        <f>IF(C60&lt;&gt;Stammdaten!D11,"Differenz zu Gesamtaufwand; bitte korrigieren","")</f>
        <v/>
      </c>
      <c r="D61" s="3"/>
      <c r="J61" s="12"/>
    </row>
    <row r="62" spans="1:16" x14ac:dyDescent="0.2">
      <c r="A62" s="2"/>
      <c r="B62" s="3"/>
      <c r="J62" s="12"/>
    </row>
    <row r="63" spans="1:16" x14ac:dyDescent="0.2">
      <c r="A63" s="6" t="s">
        <v>39</v>
      </c>
      <c r="J63" s="12"/>
    </row>
    <row r="64" spans="1:16" x14ac:dyDescent="0.2">
      <c r="A64" s="15"/>
      <c r="J64" s="12"/>
    </row>
    <row r="65" spans="1:13" ht="51" x14ac:dyDescent="0.2">
      <c r="A65" s="4" t="s">
        <v>36</v>
      </c>
      <c r="B65" s="88" t="s">
        <v>22</v>
      </c>
      <c r="C65" s="5" t="s">
        <v>39</v>
      </c>
      <c r="D65" s="5"/>
      <c r="E65" s="5" t="s">
        <v>181</v>
      </c>
      <c r="F65" s="5" t="s">
        <v>8</v>
      </c>
      <c r="G65" s="5" t="s">
        <v>12</v>
      </c>
      <c r="H65" s="86" t="s">
        <v>38</v>
      </c>
      <c r="I65" s="23" t="s">
        <v>37</v>
      </c>
      <c r="J65" s="16" t="s">
        <v>32</v>
      </c>
      <c r="K65" s="16" t="s">
        <v>30</v>
      </c>
      <c r="L65" s="27"/>
      <c r="M65" s="27"/>
    </row>
    <row r="66" spans="1:13" x14ac:dyDescent="0.2">
      <c r="A66" s="116">
        <v>400</v>
      </c>
      <c r="B66" s="130" t="s">
        <v>82</v>
      </c>
      <c r="C66" s="126"/>
      <c r="D66" s="126"/>
      <c r="E66" s="18" t="str">
        <f>IFERROR(IF(C66="","",100/Stammdaten!$D$11*C66),"")</f>
        <v/>
      </c>
      <c r="F66" s="18" t="str">
        <f>IFERROR(ROUND(Stammdaten!$E$15*E66/100,-1),"")</f>
        <v/>
      </c>
      <c r="G66" s="18" t="str">
        <f>IFERROR(ROUND(Stammdaten!$E$19*E66/100,0),"")</f>
        <v/>
      </c>
      <c r="H66" s="125"/>
      <c r="I66" s="126"/>
      <c r="J66" s="25" t="str">
        <f>IF(C66="","",IF(AND(C66&gt;Stammdaten!$E$21,H66="",I66=""),"festgestellte Fehler eintragen",IF(C66&lt;Stammdaten!$E$21+1,"Vollständigkeit prüfen",IF(OR(H66&gt;G66,I66&gt;G66),"begründen","iO"))))</f>
        <v/>
      </c>
      <c r="K66" s="17"/>
      <c r="L66" s="28"/>
      <c r="M66" s="28"/>
    </row>
    <row r="67" spans="1:13" x14ac:dyDescent="0.2">
      <c r="A67" s="119">
        <v>401</v>
      </c>
      <c r="B67" s="131" t="s">
        <v>83</v>
      </c>
      <c r="C67" s="132"/>
      <c r="D67" s="132"/>
      <c r="E67" s="29" t="str">
        <f>IFERROR(IF(C67="","",100/Stammdaten!$D$11*C67),"")</f>
        <v/>
      </c>
      <c r="F67" s="29" t="str">
        <f>IFERROR(ROUND(Stammdaten!$E$15*E67/100,-1),"")</f>
        <v/>
      </c>
      <c r="G67" s="29" t="str">
        <f>IFERROR(ROUND(Stammdaten!$E$19*E67/100,0),"")</f>
        <v/>
      </c>
      <c r="H67" s="127"/>
      <c r="I67" s="132"/>
      <c r="J67" s="25" t="str">
        <f>IF(C67="","",IF(AND(C67&gt;Stammdaten!$E$21,H67="",I67=""),"festgestellte Fehler eintragen",IF(C67&lt;Stammdaten!$E$21+1,"Vollständigkeit prüfen",IF(OR(H67&gt;G67,I67&gt;G67),"begründen","iO"))))</f>
        <v/>
      </c>
      <c r="K67" s="17"/>
      <c r="L67" s="28"/>
      <c r="M67" s="28"/>
    </row>
    <row r="68" spans="1:13" x14ac:dyDescent="0.2">
      <c r="A68" s="119">
        <v>402</v>
      </c>
      <c r="B68" s="131" t="s">
        <v>84</v>
      </c>
      <c r="C68" s="132"/>
      <c r="D68" s="132"/>
      <c r="E68" s="29" t="str">
        <f>IFERROR(IF(C68="","",100/Stammdaten!$D$11*C68),"")</f>
        <v/>
      </c>
      <c r="F68" s="29" t="str">
        <f>IFERROR(ROUND(Stammdaten!$E$15*E68/100,-1),"")</f>
        <v/>
      </c>
      <c r="G68" s="29" t="str">
        <f>IFERROR(ROUND(Stammdaten!$E$19*E68/100,0),"")</f>
        <v/>
      </c>
      <c r="H68" s="127"/>
      <c r="I68" s="132"/>
      <c r="J68" s="25" t="str">
        <f>IF(C68="","",IF(AND(C68&gt;Stammdaten!$E$21,H68="",I68=""),"festgestellte Fehler eintragen",IF(C68&lt;Stammdaten!$E$21+1,"Vollständigkeit prüfen",IF(OR(H68&gt;G68,I68&gt;G68),"begründen","iO"))))</f>
        <v/>
      </c>
      <c r="K68" s="17"/>
      <c r="L68" s="28"/>
      <c r="M68" s="28"/>
    </row>
    <row r="69" spans="1:13" x14ac:dyDescent="0.2">
      <c r="A69" s="119">
        <v>403</v>
      </c>
      <c r="B69" s="131" t="s">
        <v>85</v>
      </c>
      <c r="C69" s="132"/>
      <c r="D69" s="132"/>
      <c r="E69" s="29" t="str">
        <f>IFERROR(IF(C69="","",100/Stammdaten!$D$11*C69),"")</f>
        <v/>
      </c>
      <c r="F69" s="29" t="str">
        <f>IFERROR(ROUND(Stammdaten!$E$15*E69/100,-1),"")</f>
        <v/>
      </c>
      <c r="G69" s="29" t="str">
        <f>IFERROR(ROUND(Stammdaten!$E$19*E69/100,0),"")</f>
        <v/>
      </c>
      <c r="H69" s="127"/>
      <c r="I69" s="132"/>
      <c r="J69" s="25" t="str">
        <f>IF(C69="","",IF(AND(C69&gt;Stammdaten!$E$21,H69="",I69=""),"festgestellte Fehler eintragen",IF(C69&lt;Stammdaten!$E$21+1,"Vollständigkeit prüfen",IF(OR(H69&gt;G69,I69&gt;G69),"begründen","iO"))))</f>
        <v/>
      </c>
      <c r="K69" s="17"/>
      <c r="L69" s="28"/>
      <c r="M69" s="28"/>
    </row>
    <row r="70" spans="1:13" x14ac:dyDescent="0.2">
      <c r="A70" s="119">
        <v>410</v>
      </c>
      <c r="B70" s="131" t="s">
        <v>86</v>
      </c>
      <c r="C70" s="132"/>
      <c r="D70" s="132"/>
      <c r="E70" s="29" t="str">
        <f>IFERROR(IF(C70="","",100/Stammdaten!$D$11*C70),"")</f>
        <v/>
      </c>
      <c r="F70" s="29" t="str">
        <f>IFERROR(ROUND(Stammdaten!$E$15*E70/100,-1),"")</f>
        <v/>
      </c>
      <c r="G70" s="29" t="str">
        <f>IFERROR(ROUND(Stammdaten!$E$19*E70/100,0),"")</f>
        <v/>
      </c>
      <c r="H70" s="127"/>
      <c r="I70" s="132"/>
      <c r="J70" s="25" t="str">
        <f>IF(C70="","",IF(AND(C70&gt;Stammdaten!$E$21,H70="",I70=""),"festgestellte Fehler eintragen",IF(C70&lt;Stammdaten!$E$21+1,"Vollständigkeit prüfen",IF(OR(H70&gt;G70,I70&gt;G70),"begründen","iO"))))</f>
        <v/>
      </c>
      <c r="K70" s="17"/>
      <c r="L70" s="28"/>
      <c r="M70" s="28"/>
    </row>
    <row r="71" spans="1:13" x14ac:dyDescent="0.2">
      <c r="A71" s="119">
        <v>411</v>
      </c>
      <c r="B71" s="131" t="s">
        <v>87</v>
      </c>
      <c r="C71" s="132"/>
      <c r="D71" s="132"/>
      <c r="E71" s="29" t="str">
        <f>IFERROR(IF(C71="","",100/Stammdaten!$D$11*C71),"")</f>
        <v/>
      </c>
      <c r="F71" s="29" t="str">
        <f>IFERROR(ROUND(Stammdaten!$E$15*E71/100,-1),"")</f>
        <v/>
      </c>
      <c r="G71" s="29" t="str">
        <f>IFERROR(ROUND(Stammdaten!$E$19*E71/100,0),"")</f>
        <v/>
      </c>
      <c r="H71" s="127"/>
      <c r="I71" s="132"/>
      <c r="J71" s="25" t="str">
        <f>IF(C71="","",IF(AND(C71&gt;Stammdaten!$E$21,H71="",I71=""),"festgestellte Fehler eintragen",IF(C71&lt;Stammdaten!$E$21+1,"Vollständigkeit prüfen",IF(OR(H71&gt;G71,I71&gt;G71),"begründen","iO"))))</f>
        <v/>
      </c>
      <c r="K71" s="17"/>
      <c r="L71" s="28"/>
      <c r="M71" s="28"/>
    </row>
    <row r="72" spans="1:13" x14ac:dyDescent="0.2">
      <c r="A72" s="119">
        <v>412</v>
      </c>
      <c r="B72" s="131" t="s">
        <v>88</v>
      </c>
      <c r="C72" s="132"/>
      <c r="D72" s="132"/>
      <c r="E72" s="29" t="str">
        <f>IFERROR(IF(C72="","",100/Stammdaten!$D$11*C72),"")</f>
        <v/>
      </c>
      <c r="F72" s="29" t="str">
        <f>IFERROR(ROUND(Stammdaten!$E$15*E72/100,-1),"")</f>
        <v/>
      </c>
      <c r="G72" s="29" t="str">
        <f>IFERROR(ROUND(Stammdaten!$E$19*E72/100,0),"")</f>
        <v/>
      </c>
      <c r="H72" s="127"/>
      <c r="I72" s="132"/>
      <c r="J72" s="25" t="str">
        <f>IF(C72="","",IF(AND(C72&gt;Stammdaten!$E$21,H72="",I72=""),"festgestellte Fehler eintragen",IF(C72&lt;Stammdaten!$E$21+1,"Vollständigkeit prüfen",IF(OR(H72&gt;G72,I72&gt;G72),"begründen","iO"))))</f>
        <v/>
      </c>
      <c r="K72" s="17"/>
      <c r="L72" s="28"/>
      <c r="M72" s="28"/>
    </row>
    <row r="73" spans="1:13" x14ac:dyDescent="0.2">
      <c r="A73" s="119">
        <v>413</v>
      </c>
      <c r="B73" s="131" t="s">
        <v>114</v>
      </c>
      <c r="C73" s="132"/>
      <c r="D73" s="132"/>
      <c r="E73" s="29" t="str">
        <f>IFERROR(IF(C73="","",100/Stammdaten!$D$11*C73),"")</f>
        <v/>
      </c>
      <c r="F73" s="29" t="str">
        <f>IFERROR(ROUND(Stammdaten!$E$15*E73/100,-1),"")</f>
        <v/>
      </c>
      <c r="G73" s="29" t="str">
        <f>IFERROR(ROUND(Stammdaten!$E$19*E73/100,0),"")</f>
        <v/>
      </c>
      <c r="H73" s="127"/>
      <c r="I73" s="132"/>
      <c r="J73" s="25" t="str">
        <f>IF(C73="","",IF(AND(C73&gt;Stammdaten!$E$21,H73="",I73=""),"festgestellte Fehler eintragen",IF(C73&lt;Stammdaten!$E$21+1,"Vollständigkeit prüfen",IF(OR(H73&gt;G73,I73&gt;G73),"begründen","iO"))))</f>
        <v/>
      </c>
      <c r="K73" s="17"/>
      <c r="L73" s="28"/>
      <c r="M73" s="28"/>
    </row>
    <row r="74" spans="1:13" x14ac:dyDescent="0.2">
      <c r="A74" s="119">
        <v>420</v>
      </c>
      <c r="B74" s="131" t="s">
        <v>123</v>
      </c>
      <c r="C74" s="132"/>
      <c r="D74" s="132"/>
      <c r="E74" s="29" t="str">
        <f>IFERROR(IF(C74="","",100/Stammdaten!$D$11*C74),"")</f>
        <v/>
      </c>
      <c r="F74" s="29" t="str">
        <f>IFERROR(ROUND(Stammdaten!$E$15*E74/100,-1),"")</f>
        <v/>
      </c>
      <c r="G74" s="29" t="str">
        <f>IFERROR(ROUND(Stammdaten!$E$19*E74/100,0),"")</f>
        <v/>
      </c>
      <c r="H74" s="127"/>
      <c r="I74" s="132"/>
      <c r="J74" s="25" t="str">
        <f>IF(C74="","",IF(AND(C74&gt;Stammdaten!$E$21,H74="",I74=""),"festgestellte Fehler eintragen",IF(C74&lt;Stammdaten!$E$21+1,"Vollständigkeit prüfen",IF(OR(H74&gt;G74,I74&gt;G74),"begründen","iO"))))</f>
        <v/>
      </c>
      <c r="K74" s="17"/>
      <c r="L74" s="28"/>
      <c r="M74" s="28"/>
    </row>
    <row r="75" spans="1:13" x14ac:dyDescent="0.2">
      <c r="A75" s="119">
        <v>421</v>
      </c>
      <c r="B75" s="131" t="s">
        <v>89</v>
      </c>
      <c r="C75" s="132"/>
      <c r="D75" s="132"/>
      <c r="E75" s="29" t="str">
        <f>IFERROR(IF(C75="","",100/Stammdaten!$D$11*C75),"")</f>
        <v/>
      </c>
      <c r="F75" s="29" t="str">
        <f>IFERROR(ROUND(Stammdaten!$E$15*E75/100,-1),"")</f>
        <v/>
      </c>
      <c r="G75" s="29" t="str">
        <f>IFERROR(ROUND(Stammdaten!$E$19*E75/100,0),"")</f>
        <v/>
      </c>
      <c r="H75" s="127"/>
      <c r="I75" s="132"/>
      <c r="J75" s="25" t="str">
        <f>IF(C75="","",IF(AND(C75&gt;Stammdaten!$E$21,H75="",I75=""),"festgestellte Fehler eintragen",IF(C75&lt;Stammdaten!$E$21+1,"Vollständigkeit prüfen",IF(OR(H75&gt;G75,I75&gt;G75),"begründen","iO"))))</f>
        <v/>
      </c>
      <c r="K75" s="17"/>
      <c r="L75" s="28"/>
      <c r="M75" s="28"/>
    </row>
    <row r="76" spans="1:13" x14ac:dyDescent="0.2">
      <c r="A76" s="119">
        <v>422</v>
      </c>
      <c r="B76" s="131" t="s">
        <v>90</v>
      </c>
      <c r="C76" s="132"/>
      <c r="D76" s="132"/>
      <c r="E76" s="29" t="str">
        <f>IFERROR(IF(C76="","",100/Stammdaten!$D$11*C76),"")</f>
        <v/>
      </c>
      <c r="F76" s="29" t="str">
        <f>IFERROR(ROUND(Stammdaten!$E$15*E76/100,-1),"")</f>
        <v/>
      </c>
      <c r="G76" s="29" t="str">
        <f>IFERROR(ROUND(Stammdaten!$E$19*E76/100,0),"")</f>
        <v/>
      </c>
      <c r="H76" s="127"/>
      <c r="I76" s="132"/>
      <c r="J76" s="25" t="str">
        <f>IF(C76="","",IF(AND(C76&gt;Stammdaten!$E$21,H76="",I76=""),"festgestellte Fehler eintragen",IF(C76&lt;Stammdaten!$E$21+1,"Vollständigkeit prüfen",IF(OR(H76&gt;G76,I76&gt;G76),"begründen","iO"))))</f>
        <v/>
      </c>
      <c r="K76" s="17"/>
      <c r="L76" s="28"/>
      <c r="M76" s="28"/>
    </row>
    <row r="77" spans="1:13" x14ac:dyDescent="0.2">
      <c r="A77" s="119">
        <v>423</v>
      </c>
      <c r="B77" s="131" t="s">
        <v>91</v>
      </c>
      <c r="C77" s="132"/>
      <c r="D77" s="132"/>
      <c r="E77" s="29" t="str">
        <f>IFERROR(IF(C77="","",100/Stammdaten!$D$11*C77),"")</f>
        <v/>
      </c>
      <c r="F77" s="29" t="str">
        <f>IFERROR(ROUND(Stammdaten!$E$15*E77/100,-1),"")</f>
        <v/>
      </c>
      <c r="G77" s="29" t="str">
        <f>IFERROR(ROUND(Stammdaten!$E$19*E77/100,0),"")</f>
        <v/>
      </c>
      <c r="H77" s="127"/>
      <c r="I77" s="132"/>
      <c r="J77" s="25" t="str">
        <f>IF(C77="","",IF(AND(C77&gt;Stammdaten!$E$21,H77="",I77=""),"festgestellte Fehler eintragen",IF(C77&lt;Stammdaten!$E$21+1,"Vollständigkeit prüfen",IF(OR(H77&gt;G77,I77&gt;G77),"begründen","iO"))))</f>
        <v/>
      </c>
      <c r="K77" s="17"/>
      <c r="L77" s="28"/>
      <c r="M77" s="28"/>
    </row>
    <row r="78" spans="1:13" x14ac:dyDescent="0.2">
      <c r="A78" s="119">
        <v>424</v>
      </c>
      <c r="B78" s="131" t="s">
        <v>92</v>
      </c>
      <c r="C78" s="132"/>
      <c r="D78" s="132"/>
      <c r="E78" s="29" t="str">
        <f>IFERROR(IF(C78="","",100/Stammdaten!$D$11*C78),"")</f>
        <v/>
      </c>
      <c r="F78" s="29" t="str">
        <f>IFERROR(ROUND(Stammdaten!$E$15*E78/100,-1),"")</f>
        <v/>
      </c>
      <c r="G78" s="29" t="str">
        <f>IFERROR(ROUND(Stammdaten!$E$19*E78/100,0),"")</f>
        <v/>
      </c>
      <c r="H78" s="127"/>
      <c r="I78" s="132"/>
      <c r="J78" s="25" t="str">
        <f>IF(C78="","",IF(AND(C78&gt;Stammdaten!$E$21,H78="",I78=""),"festgestellte Fehler eintragen",IF(C78&lt;Stammdaten!$E$21+1,"Vollständigkeit prüfen",IF(OR(H78&gt;G78,I78&gt;G78),"begründen","iO"))))</f>
        <v/>
      </c>
      <c r="K78" s="17"/>
      <c r="L78" s="28"/>
      <c r="M78" s="28"/>
    </row>
    <row r="79" spans="1:13" x14ac:dyDescent="0.2">
      <c r="A79" s="119">
        <v>425</v>
      </c>
      <c r="B79" s="131" t="s">
        <v>93</v>
      </c>
      <c r="C79" s="132"/>
      <c r="D79" s="132"/>
      <c r="E79" s="29" t="str">
        <f>IFERROR(IF(C79="","",100/Stammdaten!$D$11*C79),"")</f>
        <v/>
      </c>
      <c r="F79" s="29" t="str">
        <f>IFERROR(ROUND(Stammdaten!$E$15*E79/100,-1),"")</f>
        <v/>
      </c>
      <c r="G79" s="29" t="str">
        <f>IFERROR(ROUND(Stammdaten!$E$19*E79/100,0),"")</f>
        <v/>
      </c>
      <c r="H79" s="127"/>
      <c r="I79" s="132"/>
      <c r="J79" s="25" t="str">
        <f>IF(C79="","",IF(AND(C79&gt;Stammdaten!$E$21,H79="",I79=""),"festgestellte Fehler eintragen",IF(C79&lt;Stammdaten!$E$21+1,"Vollständigkeit prüfen",IF(OR(H79&gt;G79,I79&gt;G79),"begründen","iO"))))</f>
        <v/>
      </c>
      <c r="K79" s="17"/>
      <c r="L79" s="28"/>
      <c r="M79" s="28"/>
    </row>
    <row r="80" spans="1:13" x14ac:dyDescent="0.2">
      <c r="A80" s="119">
        <v>426</v>
      </c>
      <c r="B80" s="131" t="s">
        <v>94</v>
      </c>
      <c r="C80" s="132"/>
      <c r="D80" s="132"/>
      <c r="E80" s="29" t="str">
        <f>IFERROR(IF(C80="","",100/Stammdaten!$D$11*C80),"")</f>
        <v/>
      </c>
      <c r="F80" s="29" t="str">
        <f>IFERROR(ROUND(Stammdaten!$E$15*E80/100,-1),"")</f>
        <v/>
      </c>
      <c r="G80" s="29" t="str">
        <f>IFERROR(ROUND(Stammdaten!$E$19*E80/100,0),"")</f>
        <v/>
      </c>
      <c r="H80" s="127"/>
      <c r="I80" s="132"/>
      <c r="J80" s="25" t="str">
        <f>IF(C80="","",IF(AND(C80&gt;Stammdaten!$E$21,H80="",I80=""),"festgestellte Fehler eintragen",IF(C80&lt;Stammdaten!$E$21+1,"Vollständigkeit prüfen",IF(OR(H80&gt;G80,I80&gt;G80),"begründen","iO"))))</f>
        <v/>
      </c>
      <c r="K80" s="17"/>
      <c r="L80" s="28"/>
      <c r="M80" s="28"/>
    </row>
    <row r="81" spans="1:13" x14ac:dyDescent="0.2">
      <c r="A81" s="119">
        <v>427</v>
      </c>
      <c r="B81" s="131" t="s">
        <v>95</v>
      </c>
      <c r="C81" s="132"/>
      <c r="D81" s="132"/>
      <c r="E81" s="29" t="str">
        <f>IFERROR(IF(C81="","",100/Stammdaten!$D$11*C81),"")</f>
        <v/>
      </c>
      <c r="F81" s="29" t="str">
        <f>IFERROR(ROUND(Stammdaten!$E$15*E81/100,-1),"")</f>
        <v/>
      </c>
      <c r="G81" s="29" t="str">
        <f>IFERROR(ROUND(Stammdaten!$E$19*E81/100,0),"")</f>
        <v/>
      </c>
      <c r="H81" s="127"/>
      <c r="I81" s="132"/>
      <c r="J81" s="25" t="str">
        <f>IF(C81="","",IF(AND(C81&gt;Stammdaten!$E$21,H81="",I81=""),"festgestellte Fehler eintragen",IF(C81&lt;Stammdaten!$E$21+1,"Vollständigkeit prüfen",IF(OR(H81&gt;G81,I81&gt;G81),"begründen","iO"))))</f>
        <v/>
      </c>
      <c r="K81" s="17"/>
      <c r="L81" s="28"/>
      <c r="M81" s="28"/>
    </row>
    <row r="82" spans="1:13" x14ac:dyDescent="0.2">
      <c r="A82" s="119">
        <v>429</v>
      </c>
      <c r="B82" s="131" t="s">
        <v>96</v>
      </c>
      <c r="C82" s="132"/>
      <c r="D82" s="132"/>
      <c r="E82" s="29" t="str">
        <f>IFERROR(IF(C82="","",100/Stammdaten!$D$11*C82),"")</f>
        <v/>
      </c>
      <c r="F82" s="29" t="str">
        <f>IFERROR(ROUND(Stammdaten!$E$15*E82/100,-1),"")</f>
        <v/>
      </c>
      <c r="G82" s="29" t="str">
        <f>IFERROR(ROUND(Stammdaten!$E$19*E82/100,0),"")</f>
        <v/>
      </c>
      <c r="H82" s="127"/>
      <c r="I82" s="132"/>
      <c r="J82" s="25" t="str">
        <f>IF(C82="","",IF(AND(C82&gt;Stammdaten!$E$21,H82="",I82=""),"festgestellte Fehler eintragen",IF(C82&lt;Stammdaten!$E$21+1,"Vollständigkeit prüfen",IF(OR(H82&gt;G82,I82&gt;G82),"begründen","iO"))))</f>
        <v/>
      </c>
      <c r="K82" s="17"/>
      <c r="L82" s="28"/>
      <c r="M82" s="28"/>
    </row>
    <row r="83" spans="1:13" x14ac:dyDescent="0.2">
      <c r="A83" s="119">
        <v>430</v>
      </c>
      <c r="B83" s="131" t="s">
        <v>97</v>
      </c>
      <c r="C83" s="132"/>
      <c r="D83" s="132"/>
      <c r="E83" s="29" t="str">
        <f>IFERROR(IF(C83="","",100/Stammdaten!$D$11*C83),"")</f>
        <v/>
      </c>
      <c r="F83" s="29" t="str">
        <f>IFERROR(ROUND(Stammdaten!$E$15*E83/100,-1),"")</f>
        <v/>
      </c>
      <c r="G83" s="29" t="str">
        <f>IFERROR(ROUND(Stammdaten!$E$19*E83/100,0),"")</f>
        <v/>
      </c>
      <c r="H83" s="127"/>
      <c r="I83" s="132"/>
      <c r="J83" s="25" t="str">
        <f>IF(C83="","",IF(AND(C83&gt;Stammdaten!$E$21,H83="",I83=""),"festgestellte Fehler eintragen",IF(C83&lt;Stammdaten!$E$21+1,"Vollständigkeit prüfen",IF(OR(H83&gt;G83,I83&gt;G83),"begründen","iO"))))</f>
        <v/>
      </c>
      <c r="K83" s="17"/>
      <c r="L83" s="28"/>
      <c r="M83" s="28"/>
    </row>
    <row r="84" spans="1:13" x14ac:dyDescent="0.2">
      <c r="A84" s="119">
        <v>431</v>
      </c>
      <c r="B84" s="131" t="s">
        <v>98</v>
      </c>
      <c r="C84" s="132"/>
      <c r="D84" s="132"/>
      <c r="E84" s="29" t="str">
        <f>IFERROR(IF(C84="","",100/Stammdaten!$D$11*C84),"")</f>
        <v/>
      </c>
      <c r="F84" s="29" t="str">
        <f>IFERROR(ROUND(Stammdaten!$E$15*E84/100,-1),"")</f>
        <v/>
      </c>
      <c r="G84" s="29" t="str">
        <f>IFERROR(ROUND(Stammdaten!$E$19*E84/100,0),"")</f>
        <v/>
      </c>
      <c r="H84" s="127"/>
      <c r="I84" s="132"/>
      <c r="J84" s="25" t="str">
        <f>IF(C84="","",IF(AND(C84&gt;Stammdaten!$E$21,H84="",I84=""),"festgestellte Fehler eintragen",IF(C84&lt;Stammdaten!$E$21+1,"Vollständigkeit prüfen",IF(OR(H84&gt;G84,I84&gt;G84),"begründen","iO"))))</f>
        <v/>
      </c>
      <c r="K84" s="17"/>
      <c r="L84" s="28"/>
      <c r="M84" s="28"/>
    </row>
    <row r="85" spans="1:13" x14ac:dyDescent="0.2">
      <c r="A85" s="119">
        <v>432</v>
      </c>
      <c r="B85" s="131" t="s">
        <v>99</v>
      </c>
      <c r="C85" s="132"/>
      <c r="D85" s="132"/>
      <c r="E85" s="29" t="str">
        <f>IFERROR(IF(C85="","",100/Stammdaten!$D$11*C85),"")</f>
        <v/>
      </c>
      <c r="F85" s="29" t="str">
        <f>IFERROR(ROUND(Stammdaten!$E$15*E85/100,-1),"")</f>
        <v/>
      </c>
      <c r="G85" s="29" t="str">
        <f>IFERROR(ROUND(Stammdaten!$E$19*E85/100,0),"")</f>
        <v/>
      </c>
      <c r="H85" s="127"/>
      <c r="I85" s="132"/>
      <c r="J85" s="25" t="str">
        <f>IF(C85="","",IF(AND(C85&gt;Stammdaten!$E$21,H85="",I85=""),"festgestellte Fehler eintragen",IF(C85&lt;Stammdaten!$E$21+1,"Vollständigkeit prüfen",IF(OR(H85&gt;G85,I85&gt;G85),"begründen","iO"))))</f>
        <v/>
      </c>
      <c r="K85" s="17"/>
      <c r="L85" s="28"/>
      <c r="M85" s="28"/>
    </row>
    <row r="86" spans="1:13" x14ac:dyDescent="0.2">
      <c r="A86" s="119">
        <v>439</v>
      </c>
      <c r="B86" s="131" t="s">
        <v>100</v>
      </c>
      <c r="C86" s="132"/>
      <c r="D86" s="132"/>
      <c r="E86" s="29" t="str">
        <f>IFERROR(IF(C86="","",100/Stammdaten!$D$11*C86),"")</f>
        <v/>
      </c>
      <c r="F86" s="29" t="str">
        <f>IFERROR(ROUND(Stammdaten!$E$15*E86/100,-1),"")</f>
        <v/>
      </c>
      <c r="G86" s="29" t="str">
        <f>IFERROR(ROUND(Stammdaten!$E$19*E86/100,0),"")</f>
        <v/>
      </c>
      <c r="H86" s="127"/>
      <c r="I86" s="132"/>
      <c r="J86" s="25" t="str">
        <f>IF(C86="","",IF(AND(C86&gt;Stammdaten!$E$21,H86="",I86=""),"festgestellte Fehler eintragen",IF(C86&lt;Stammdaten!$E$21+1,"Vollständigkeit prüfen",IF(OR(H86&gt;G86,I86&gt;G86),"begründen","iO"))))</f>
        <v/>
      </c>
      <c r="K86" s="17"/>
      <c r="L86" s="28"/>
      <c r="M86" s="28"/>
    </row>
    <row r="87" spans="1:13" x14ac:dyDescent="0.2">
      <c r="A87" s="119">
        <v>440</v>
      </c>
      <c r="B87" s="131" t="s">
        <v>101</v>
      </c>
      <c r="C87" s="132"/>
      <c r="D87" s="132"/>
      <c r="E87" s="29" t="str">
        <f>IFERROR(IF(C87="","",100/Stammdaten!$D$11*C87),"")</f>
        <v/>
      </c>
      <c r="F87" s="29" t="str">
        <f>IFERROR(ROUND(Stammdaten!$E$15*E87/100,-1),"")</f>
        <v/>
      </c>
      <c r="G87" s="29" t="str">
        <f>IFERROR(ROUND(Stammdaten!$E$19*E87/100,0),"")</f>
        <v/>
      </c>
      <c r="H87" s="127"/>
      <c r="I87" s="132"/>
      <c r="J87" s="25" t="str">
        <f>IF(C87="","",IF(AND(C87&gt;Stammdaten!$E$21,H87="",I87=""),"festgestellte Fehler eintragen",IF(C87&lt;Stammdaten!$E$21+1,"Vollständigkeit prüfen",IF(OR(H87&gt;G87,I87&gt;G87),"begründen","iO"))))</f>
        <v/>
      </c>
      <c r="K87" s="17"/>
      <c r="L87" s="28"/>
      <c r="M87" s="28"/>
    </row>
    <row r="88" spans="1:13" x14ac:dyDescent="0.2">
      <c r="A88" s="119">
        <v>441</v>
      </c>
      <c r="B88" s="131" t="s">
        <v>102</v>
      </c>
      <c r="C88" s="132"/>
      <c r="D88" s="132"/>
      <c r="E88" s="29" t="str">
        <f>IFERROR(IF(C88="","",100/Stammdaten!$D$11*C88),"")</f>
        <v/>
      </c>
      <c r="F88" s="29" t="str">
        <f>IFERROR(ROUND(Stammdaten!$E$15*E88/100,-1),"")</f>
        <v/>
      </c>
      <c r="G88" s="29" t="str">
        <f>IFERROR(ROUND(Stammdaten!$E$19*E88/100,0),"")</f>
        <v/>
      </c>
      <c r="H88" s="127"/>
      <c r="I88" s="132"/>
      <c r="J88" s="25" t="str">
        <f>IF(C88="","",IF(AND(C88&gt;Stammdaten!$E$21,H88="",I88=""),"festgestellte Fehler eintragen",IF(C88&lt;Stammdaten!$E$21+1,"Vollständigkeit prüfen",IF(OR(H88&gt;G88,I88&gt;G88),"begründen","iO"))))</f>
        <v/>
      </c>
      <c r="K88" s="17"/>
      <c r="L88" s="28"/>
      <c r="M88" s="28"/>
    </row>
    <row r="89" spans="1:13" x14ac:dyDescent="0.2">
      <c r="A89" s="119">
        <v>442</v>
      </c>
      <c r="B89" s="131" t="s">
        <v>103</v>
      </c>
      <c r="C89" s="132"/>
      <c r="D89" s="132"/>
      <c r="E89" s="29" t="str">
        <f>IFERROR(IF(C89="","",100/Stammdaten!$D$11*C89),"")</f>
        <v/>
      </c>
      <c r="F89" s="29" t="str">
        <f>IFERROR(ROUND(Stammdaten!$E$15*E89/100,-1),"")</f>
        <v/>
      </c>
      <c r="G89" s="29" t="str">
        <f>IFERROR(ROUND(Stammdaten!$E$19*E89/100,0),"")</f>
        <v/>
      </c>
      <c r="H89" s="127"/>
      <c r="I89" s="132"/>
      <c r="J89" s="25" t="str">
        <f>IF(C89="","",IF(AND(C89&gt;Stammdaten!$E$21,H89="",I89=""),"festgestellte Fehler eintragen",IF(C89&lt;Stammdaten!$E$21+1,"Vollständigkeit prüfen",IF(OR(H89&gt;G89,I89&gt;G89),"begründen","iO"))))</f>
        <v/>
      </c>
      <c r="K89" s="17"/>
      <c r="L89" s="28"/>
      <c r="M89" s="28"/>
    </row>
    <row r="90" spans="1:13" x14ac:dyDescent="0.2">
      <c r="A90" s="119">
        <v>443</v>
      </c>
      <c r="B90" s="131" t="s">
        <v>104</v>
      </c>
      <c r="C90" s="132"/>
      <c r="D90" s="132"/>
      <c r="E90" s="29" t="str">
        <f>IFERROR(IF(C90="","",100/Stammdaten!$D$11*C90),"")</f>
        <v/>
      </c>
      <c r="F90" s="29" t="str">
        <f>IFERROR(ROUND(Stammdaten!$E$15*E90/100,-1),"")</f>
        <v/>
      </c>
      <c r="G90" s="29" t="str">
        <f>IFERROR(ROUND(Stammdaten!$E$19*E90/100,0),"")</f>
        <v/>
      </c>
      <c r="H90" s="127"/>
      <c r="I90" s="132"/>
      <c r="J90" s="25" t="str">
        <f>IF(C90="","",IF(AND(C90&gt;Stammdaten!$E$21,H90="",I90=""),"festgestellte Fehler eintragen",IF(C90&lt;Stammdaten!$E$21+1,"Vollständigkeit prüfen",IF(OR(H90&gt;G90,I90&gt;G90),"begründen","iO"))))</f>
        <v/>
      </c>
      <c r="K90" s="17"/>
      <c r="L90" s="28"/>
      <c r="M90" s="28"/>
    </row>
    <row r="91" spans="1:13" x14ac:dyDescent="0.2">
      <c r="A91" s="119">
        <v>444</v>
      </c>
      <c r="B91" s="131" t="s">
        <v>105</v>
      </c>
      <c r="C91" s="132"/>
      <c r="D91" s="132"/>
      <c r="E91" s="29" t="str">
        <f>IFERROR(IF(C91="","",100/Stammdaten!$D$11*C91),"")</f>
        <v/>
      </c>
      <c r="F91" s="29" t="str">
        <f>IFERROR(ROUND(Stammdaten!$E$15*E91/100,-1),"")</f>
        <v/>
      </c>
      <c r="G91" s="29" t="str">
        <f>IFERROR(ROUND(Stammdaten!$E$19*E91/100,0),"")</f>
        <v/>
      </c>
      <c r="H91" s="127"/>
      <c r="I91" s="132"/>
      <c r="J91" s="25" t="str">
        <f>IF(C91="","",IF(AND(C91&gt;Stammdaten!$E$21,H91="",I91=""),"festgestellte Fehler eintragen",IF(C91&lt;Stammdaten!$E$21+1,"Vollständigkeit prüfen",IF(OR(H91&gt;G91,I91&gt;G91),"begründen","iO"))))</f>
        <v/>
      </c>
      <c r="K91" s="17"/>
      <c r="L91" s="28"/>
      <c r="M91" s="28"/>
    </row>
    <row r="92" spans="1:13" x14ac:dyDescent="0.2">
      <c r="A92" s="119">
        <v>445</v>
      </c>
      <c r="B92" s="131" t="s">
        <v>106</v>
      </c>
      <c r="C92" s="132"/>
      <c r="D92" s="132"/>
      <c r="E92" s="29" t="str">
        <f>IFERROR(IF(C92="","",100/Stammdaten!$D$11*C92),"")</f>
        <v/>
      </c>
      <c r="F92" s="29" t="str">
        <f>IFERROR(ROUND(Stammdaten!$E$15*E92/100,-1),"")</f>
        <v/>
      </c>
      <c r="G92" s="29" t="str">
        <f>IFERROR(ROUND(Stammdaten!$E$19*E92/100,0),"")</f>
        <v/>
      </c>
      <c r="H92" s="127"/>
      <c r="I92" s="132"/>
      <c r="J92" s="25" t="str">
        <f>IF(C92="","",IF(AND(C92&gt;Stammdaten!$E$21,H92="",I92=""),"festgestellte Fehler eintragen",IF(C92&lt;Stammdaten!$E$21+1,"Vollständigkeit prüfen",IF(OR(H92&gt;G92,I92&gt;G92),"begründen","iO"))))</f>
        <v/>
      </c>
      <c r="K92" s="17"/>
      <c r="L92" s="28"/>
      <c r="M92" s="28"/>
    </row>
    <row r="93" spans="1:13" x14ac:dyDescent="0.2">
      <c r="A93" s="119">
        <v>446</v>
      </c>
      <c r="B93" s="131" t="s">
        <v>107</v>
      </c>
      <c r="C93" s="132"/>
      <c r="D93" s="132"/>
      <c r="E93" s="29" t="str">
        <f>IFERROR(IF(C93="","",100/Stammdaten!$D$11*C93),"")</f>
        <v/>
      </c>
      <c r="F93" s="29" t="str">
        <f>IFERROR(ROUND(Stammdaten!$E$15*E93/100,-1),"")</f>
        <v/>
      </c>
      <c r="G93" s="29" t="str">
        <f>IFERROR(ROUND(Stammdaten!$E$19*E93/100,0),"")</f>
        <v/>
      </c>
      <c r="H93" s="127"/>
      <c r="I93" s="132"/>
      <c r="J93" s="25" t="str">
        <f>IF(C93="","",IF(AND(C93&gt;Stammdaten!$E$21,H93="",I93=""),"festgestellte Fehler eintragen",IF(C93&lt;Stammdaten!$E$21+1,"Vollständigkeit prüfen",IF(OR(H93&gt;G93,I93&gt;G93),"begründen","iO"))))</f>
        <v/>
      </c>
      <c r="K93" s="17"/>
      <c r="L93" s="28"/>
      <c r="M93" s="28"/>
    </row>
    <row r="94" spans="1:13" x14ac:dyDescent="0.2">
      <c r="A94" s="119">
        <v>447</v>
      </c>
      <c r="B94" s="131" t="s">
        <v>108</v>
      </c>
      <c r="C94" s="132"/>
      <c r="D94" s="132"/>
      <c r="E94" s="29" t="str">
        <f>IFERROR(IF(C94="","",100/Stammdaten!$D$11*C94),"")</f>
        <v/>
      </c>
      <c r="F94" s="29" t="str">
        <f>IFERROR(ROUND(Stammdaten!$E$15*E94/100,-1),"")</f>
        <v/>
      </c>
      <c r="G94" s="29" t="str">
        <f>IFERROR(ROUND(Stammdaten!$E$19*E94/100,0),"")</f>
        <v/>
      </c>
      <c r="H94" s="127"/>
      <c r="I94" s="132"/>
      <c r="J94" s="25" t="str">
        <f>IF(C94="","",IF(AND(C94&gt;Stammdaten!$E$21,H94="",I94=""),"festgestellte Fehler eintragen",IF(C94&lt;Stammdaten!$E$21+1,"Vollständigkeit prüfen",IF(OR(H94&gt;G94,I94&gt;G94),"begründen","iO"))))</f>
        <v/>
      </c>
      <c r="K94" s="17"/>
      <c r="L94" s="28"/>
      <c r="M94" s="28"/>
    </row>
    <row r="95" spans="1:13" x14ac:dyDescent="0.2">
      <c r="A95" s="119">
        <v>448</v>
      </c>
      <c r="B95" s="131" t="s">
        <v>109</v>
      </c>
      <c r="C95" s="132"/>
      <c r="D95" s="132"/>
      <c r="E95" s="29" t="str">
        <f>IFERROR(IF(C95="","",100/Stammdaten!$D$11*C95),"")</f>
        <v/>
      </c>
      <c r="F95" s="29" t="str">
        <f>IFERROR(ROUND(Stammdaten!$E$15*E95/100,-1),"")</f>
        <v/>
      </c>
      <c r="G95" s="29" t="str">
        <f>IFERROR(ROUND(Stammdaten!$E$19*E95/100,0),"")</f>
        <v/>
      </c>
      <c r="H95" s="127"/>
      <c r="I95" s="132"/>
      <c r="J95" s="25" t="str">
        <f>IF(C95="","",IF(AND(C95&gt;Stammdaten!$E$21,H95="",I95=""),"festgestellte Fehler eintragen",IF(C95&lt;Stammdaten!$E$21+1,"Vollständigkeit prüfen",IF(OR(H95&gt;G95,I95&gt;G95),"begründen","iO"))))</f>
        <v/>
      </c>
      <c r="K95" s="17"/>
      <c r="L95" s="28"/>
      <c r="M95" s="28"/>
    </row>
    <row r="96" spans="1:13" x14ac:dyDescent="0.2">
      <c r="A96" s="119">
        <v>449</v>
      </c>
      <c r="B96" s="131" t="s">
        <v>110</v>
      </c>
      <c r="C96" s="132"/>
      <c r="D96" s="132"/>
      <c r="E96" s="29" t="str">
        <f>IFERROR(IF(C96="","",100/Stammdaten!$D$11*C96),"")</f>
        <v/>
      </c>
      <c r="F96" s="29" t="str">
        <f>IFERROR(ROUND(Stammdaten!$E$15*E96/100,-1),"")</f>
        <v/>
      </c>
      <c r="G96" s="29" t="str">
        <f>IFERROR(ROUND(Stammdaten!$E$19*E96/100,0),"")</f>
        <v/>
      </c>
      <c r="H96" s="127"/>
      <c r="I96" s="132"/>
      <c r="J96" s="25" t="str">
        <f>IF(C96="","",IF(AND(C96&gt;Stammdaten!$E$21,H96="",I96=""),"festgestellte Fehler eintragen",IF(C96&lt;Stammdaten!$E$21+1,"Vollständigkeit prüfen",IF(OR(H96&gt;G96,I96&gt;G96),"begründen","iO"))))</f>
        <v/>
      </c>
      <c r="K96" s="17"/>
      <c r="L96" s="28"/>
      <c r="M96" s="28"/>
    </row>
    <row r="97" spans="1:16" x14ac:dyDescent="0.2">
      <c r="A97" s="119">
        <v>450</v>
      </c>
      <c r="B97" s="131" t="s">
        <v>124</v>
      </c>
      <c r="C97" s="132"/>
      <c r="D97" s="132"/>
      <c r="E97" s="29" t="str">
        <f>IFERROR(IF(C97="","",100/Stammdaten!$D$11*C97),"")</f>
        <v/>
      </c>
      <c r="F97" s="29" t="str">
        <f>IFERROR(ROUND(Stammdaten!$E$15*E97/100,-1),"")</f>
        <v/>
      </c>
      <c r="G97" s="29" t="str">
        <f>IFERROR(ROUND(Stammdaten!$E$19*E97/100,0),"")</f>
        <v/>
      </c>
      <c r="H97" s="127"/>
      <c r="I97" s="132"/>
      <c r="J97" s="25" t="str">
        <f>IF(C97="","",IF(AND(C97&gt;Stammdaten!$E$21,H97="",I97=""),"festgestellte Fehler eintragen",IF(C97&lt;Stammdaten!$E$21+1,"Vollständigkeit prüfen",IF(OR(H97&gt;G97,I97&gt;G97),"begründen","iO"))))</f>
        <v/>
      </c>
      <c r="K97" s="17"/>
      <c r="L97" s="28"/>
      <c r="M97" s="28"/>
    </row>
    <row r="98" spans="1:16" x14ac:dyDescent="0.2">
      <c r="A98" s="119">
        <v>451</v>
      </c>
      <c r="B98" s="131" t="s">
        <v>125</v>
      </c>
      <c r="C98" s="132"/>
      <c r="D98" s="132"/>
      <c r="E98" s="29" t="str">
        <f>IFERROR(IF(C98="","",100/Stammdaten!$D$11*C98),"")</f>
        <v/>
      </c>
      <c r="F98" s="29" t="str">
        <f>IFERROR(ROUND(Stammdaten!$E$15*E98/100,-1),"")</f>
        <v/>
      </c>
      <c r="G98" s="29" t="str">
        <f>IFERROR(ROUND(Stammdaten!$E$19*E98/100,0),"")</f>
        <v/>
      </c>
      <c r="H98" s="127"/>
      <c r="I98" s="132"/>
      <c r="J98" s="25" t="str">
        <f>IF(C98="","",IF(AND(C98&gt;Stammdaten!$E$21,H98="",I98=""),"festgestellte Fehler eintragen",IF(C98&lt;Stammdaten!$E$21+1,"Vollständigkeit prüfen",IF(OR(H98&gt;G98,I98&gt;G98),"begründen","iO"))))</f>
        <v/>
      </c>
      <c r="K98" s="17"/>
      <c r="L98" s="28"/>
      <c r="M98" s="28"/>
    </row>
    <row r="99" spans="1:16" x14ac:dyDescent="0.2">
      <c r="A99" s="119">
        <v>460</v>
      </c>
      <c r="B99" s="131" t="s">
        <v>111</v>
      </c>
      <c r="C99" s="132"/>
      <c r="D99" s="132"/>
      <c r="E99" s="29" t="str">
        <f>IFERROR(IF(C99="","",100/Stammdaten!$D$11*C99),"")</f>
        <v/>
      </c>
      <c r="F99" s="29" t="str">
        <f>IFERROR(ROUND(Stammdaten!$E$15*E99/100,-1),"")</f>
        <v/>
      </c>
      <c r="G99" s="29" t="str">
        <f>IFERROR(ROUND(Stammdaten!$E$19*E99/100,0),"")</f>
        <v/>
      </c>
      <c r="H99" s="127"/>
      <c r="I99" s="132"/>
      <c r="J99" s="25" t="str">
        <f>IF(C99="","",IF(AND(C99&gt;Stammdaten!$E$21,H99="",I99=""),"festgestellte Fehler eintragen",IF(C99&lt;Stammdaten!$E$21+1,"Vollständigkeit prüfen",IF(OR(H99&gt;G99,I99&gt;G99),"begründen","iO"))))</f>
        <v/>
      </c>
      <c r="K99" s="17"/>
      <c r="L99" s="28"/>
      <c r="M99" s="28"/>
    </row>
    <row r="100" spans="1:16" x14ac:dyDescent="0.2">
      <c r="A100" s="119">
        <v>461</v>
      </c>
      <c r="B100" s="131" t="s">
        <v>112</v>
      </c>
      <c r="C100" s="132"/>
      <c r="D100" s="132"/>
      <c r="E100" s="29" t="str">
        <f>IFERROR(IF(C100="","",100/Stammdaten!$D$11*C100),"")</f>
        <v/>
      </c>
      <c r="F100" s="29" t="str">
        <f>IFERROR(ROUND(Stammdaten!$E$15*E100/100,-1),"")</f>
        <v/>
      </c>
      <c r="G100" s="29" t="str">
        <f>IFERROR(ROUND(Stammdaten!$E$19*E100/100,0),"")</f>
        <v/>
      </c>
      <c r="H100" s="127"/>
      <c r="I100" s="132"/>
      <c r="J100" s="25" t="str">
        <f>IF(C100="","",IF(AND(C100&gt;Stammdaten!$E$21,H100="",I100=""),"festgestellte Fehler eintragen",IF(C100&lt;Stammdaten!$E$21+1,"Vollständigkeit prüfen",IF(OR(H100&gt;G100,I100&gt;G100),"begründen","iO"))))</f>
        <v/>
      </c>
      <c r="K100" s="17"/>
      <c r="L100" s="28"/>
      <c r="M100" s="28"/>
    </row>
    <row r="101" spans="1:16" x14ac:dyDescent="0.2">
      <c r="A101" s="119">
        <v>462</v>
      </c>
      <c r="B101" s="131" t="s">
        <v>113</v>
      </c>
      <c r="C101" s="132"/>
      <c r="D101" s="132"/>
      <c r="E101" s="29" t="str">
        <f>IFERROR(IF(C101="","",100/Stammdaten!$D$11*C101),"")</f>
        <v/>
      </c>
      <c r="F101" s="29" t="str">
        <f>IFERROR(ROUND(Stammdaten!$E$15*E101/100,-1),"")</f>
        <v/>
      </c>
      <c r="G101" s="29" t="str">
        <f>IFERROR(ROUND(Stammdaten!$E$19*E101/100,0),"")</f>
        <v/>
      </c>
      <c r="H101" s="127"/>
      <c r="I101" s="132"/>
      <c r="J101" s="25" t="str">
        <f>IF(C101="","",IF(AND(C101&gt;Stammdaten!$E$21,H101="",I101=""),"festgestellte Fehler eintragen",IF(C101&lt;Stammdaten!$E$21+1,"Vollständigkeit prüfen",IF(OR(H101&gt;G101,I101&gt;G101),"begründen","iO"))))</f>
        <v/>
      </c>
      <c r="K101" s="17"/>
      <c r="L101" s="28"/>
      <c r="M101" s="28"/>
    </row>
    <row r="102" spans="1:16" x14ac:dyDescent="0.2">
      <c r="A102" s="119"/>
      <c r="B102" s="131"/>
      <c r="C102" s="132"/>
      <c r="D102" s="132"/>
      <c r="E102" s="29" t="str">
        <f>IFERROR(IF(C102="","",100/Stammdaten!$D$11*C102),"")</f>
        <v/>
      </c>
      <c r="F102" s="29" t="str">
        <f>IFERROR(ROUND(Stammdaten!$E$15*E102/100,-1),"")</f>
        <v/>
      </c>
      <c r="G102" s="29" t="str">
        <f>IFERROR(ROUND(Stammdaten!$E$19*E102/100,0),"")</f>
        <v/>
      </c>
      <c r="H102" s="127"/>
      <c r="I102" s="132"/>
      <c r="J102" s="25" t="str">
        <f>IF(C102="","",IF(AND(C102&gt;Stammdaten!$E$21,H102="",I102=""),"festgestellte Fehler eintragen",IF(C102&lt;Stammdaten!$E$21+1,"Vollständigkeit prüfen",IF(OR(H102&gt;G102,I102&gt;G102),"begründen","iO"))))</f>
        <v/>
      </c>
      <c r="K102" s="17"/>
      <c r="L102" s="28"/>
      <c r="M102" s="28"/>
    </row>
    <row r="103" spans="1:16" s="11" customFormat="1" x14ac:dyDescent="0.2">
      <c r="A103" s="119"/>
      <c r="B103" s="131"/>
      <c r="C103" s="132"/>
      <c r="D103" s="132"/>
      <c r="E103" s="29" t="str">
        <f>IFERROR(IF(C103="","",100/Stammdaten!$D$11*C103),"")</f>
        <v/>
      </c>
      <c r="F103" s="29" t="str">
        <f>IFERROR(ROUND(Stammdaten!$E$15*E103/100,-1),"")</f>
        <v/>
      </c>
      <c r="G103" s="29" t="str">
        <f>IFERROR(ROUND(Stammdaten!$E$19*E103/100,0),"")</f>
        <v/>
      </c>
      <c r="H103" s="127"/>
      <c r="I103" s="132"/>
      <c r="J103" s="25" t="str">
        <f>IF(C103="","",IF(AND(C103&gt;Stammdaten!$E$21,H103="",I103=""),"festgestellte Fehler eintragen",IF(C103&lt;Stammdaten!$E$21+1,"Vollständigkeit prüfen",IF(OR(H103&gt;G103,I103&gt;G103),"begründen","iO"))))</f>
        <v/>
      </c>
      <c r="K103" s="30"/>
      <c r="N103"/>
      <c r="O103"/>
      <c r="P103"/>
    </row>
    <row r="104" spans="1:16" s="11" customFormat="1" x14ac:dyDescent="0.2">
      <c r="A104" s="119"/>
      <c r="B104" s="131"/>
      <c r="C104" s="132"/>
      <c r="D104" s="132"/>
      <c r="E104" s="29" t="str">
        <f>IFERROR(IF(C104="","",100/Stammdaten!$D$11*C104),"")</f>
        <v/>
      </c>
      <c r="F104" s="29" t="str">
        <f>IFERROR(ROUND(Stammdaten!$E$15*E104/100,-1),"")</f>
        <v/>
      </c>
      <c r="G104" s="29" t="str">
        <f>IFERROR(ROUND(Stammdaten!$E$19*E104/100,0),"")</f>
        <v/>
      </c>
      <c r="H104" s="127"/>
      <c r="I104" s="132"/>
      <c r="J104" s="25" t="str">
        <f>IF(C104="","",IF(AND(C104&gt;Stammdaten!$E$21,H104="",I104=""),"festgestellte Fehler eintragen",IF(C104&lt;Stammdaten!$E$21+1,"Vollständigkeit prüfen",IF(OR(H104&gt;G104,I104&gt;G104),"begründen","iO"))))</f>
        <v/>
      </c>
      <c r="K104" s="30"/>
      <c r="N104"/>
      <c r="O104"/>
      <c r="P104"/>
    </row>
    <row r="105" spans="1:16" s="11" customFormat="1" x14ac:dyDescent="0.2">
      <c r="A105" s="119"/>
      <c r="B105" s="131"/>
      <c r="C105" s="132"/>
      <c r="D105" s="132"/>
      <c r="E105" s="29" t="str">
        <f>IFERROR(IF(C105="","",100/Stammdaten!$D$11*C105),"")</f>
        <v/>
      </c>
      <c r="F105" s="29" t="str">
        <f>IFERROR(ROUND(Stammdaten!$E$15*E105/100,-1),"")</f>
        <v/>
      </c>
      <c r="G105" s="29" t="str">
        <f>IFERROR(ROUND(Stammdaten!$E$19*E105/100,0),"")</f>
        <v/>
      </c>
      <c r="H105" s="127"/>
      <c r="I105" s="132"/>
      <c r="J105" s="25" t="str">
        <f>IF(C105="","",IF(AND(C105&gt;Stammdaten!$E$21,H105="",I105=""),"festgestellte Fehler eintragen",IF(C105&lt;Stammdaten!$E$21+1,"Vollständigkeit prüfen",IF(OR(H105&gt;G105,I105&gt;G105),"begründen","iO"))))</f>
        <v/>
      </c>
      <c r="K105" s="30"/>
      <c r="N105"/>
      <c r="O105"/>
      <c r="P105"/>
    </row>
    <row r="106" spans="1:16" s="11" customFormat="1" x14ac:dyDescent="0.2">
      <c r="A106" s="122"/>
      <c r="B106" s="133"/>
      <c r="C106" s="129"/>
      <c r="D106" s="129"/>
      <c r="E106" s="20" t="str">
        <f>IFERROR(IF(C106="","",100/Stammdaten!$D$11*C106),"")</f>
        <v/>
      </c>
      <c r="F106" s="20" t="str">
        <f>IFERROR(ROUND(Stammdaten!$E$15*E106/100,-1),"")</f>
        <v/>
      </c>
      <c r="G106" s="20" t="str">
        <f>IFERROR(ROUND(Stammdaten!$E$19*E106/100,0),"")</f>
        <v/>
      </c>
      <c r="H106" s="128"/>
      <c r="I106" s="129"/>
      <c r="J106" s="25" t="str">
        <f>IF(C106="","",IF(AND(C106&gt;Stammdaten!$E$21,H106="",I106=""),"festgestellte Fehler eintragen",IF(C106&lt;Stammdaten!$E$21+1,"Vollständigkeit prüfen",IF(OR(H106&gt;G106,I106&gt;G106),"begründen","iO"))))</f>
        <v/>
      </c>
      <c r="K106" s="17"/>
      <c r="N106"/>
      <c r="O106"/>
      <c r="P106"/>
    </row>
    <row r="107" spans="1:16" s="11" customFormat="1" x14ac:dyDescent="0.2">
      <c r="A107" t="s">
        <v>126</v>
      </c>
      <c r="B107" s="89"/>
      <c r="C107" s="13">
        <f>SUM(C66:C106)</f>
        <v>0</v>
      </c>
      <c r="D107" s="13"/>
      <c r="E107" s="13"/>
      <c r="F107" s="13"/>
      <c r="G107" s="13"/>
      <c r="H107" s="87">
        <f>SUM(H66:H106)</f>
        <v>0</v>
      </c>
      <c r="I107" s="21">
        <f>SUM(I66:I106)</f>
        <v>0</v>
      </c>
      <c r="J107"/>
      <c r="K107"/>
      <c r="N107"/>
      <c r="O107"/>
      <c r="P107"/>
    </row>
    <row r="108" spans="1:16" s="11" customFormat="1" x14ac:dyDescent="0.2">
      <c r="A108" s="2"/>
      <c r="C108" s="3" t="str">
        <f>IF(C107&lt;&gt;Stammdaten!D12,"Differenz zu Gesamtertrag; bitte korrigieren","")</f>
        <v/>
      </c>
      <c r="D108" s="3"/>
      <c r="E108"/>
      <c r="F108"/>
      <c r="G108"/>
      <c r="H108"/>
      <c r="I108"/>
      <c r="J108"/>
      <c r="K108"/>
      <c r="N108"/>
      <c r="O108"/>
      <c r="P108"/>
    </row>
    <row r="109" spans="1:16" s="11" customFormat="1" x14ac:dyDescent="0.2">
      <c r="A109" s="2"/>
      <c r="B109" s="3"/>
      <c r="C109"/>
      <c r="D109"/>
      <c r="E109"/>
      <c r="F109"/>
      <c r="G109"/>
      <c r="H109"/>
      <c r="I109"/>
      <c r="J109"/>
      <c r="K109"/>
      <c r="N109"/>
      <c r="O109"/>
      <c r="P109"/>
    </row>
  </sheetData>
  <sheetProtection sheet="1" objects="1" scenarios="1"/>
  <mergeCells count="1">
    <mergeCell ref="C1:F1"/>
  </mergeCells>
  <pageMargins left="0.70866141732283472" right="0.70866141732283472" top="0.78740157480314965" bottom="0.78740157480314965" header="0.31496062992125984" footer="0.31496062992125984"/>
  <pageSetup paperSize="9" scale="55" orientation="landscape" r:id="rId1"/>
  <headerFooter>
    <oddFooter>&amp;L© Amt für Gemeinden 
des Kantons St.Gallen&amp;R&amp;D</oddFooter>
  </headerFooter>
  <rowBreaks count="1" manualBreakCount="1">
    <brk id="62"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O39"/>
  <sheetViews>
    <sheetView zoomScaleNormal="100" workbookViewId="0">
      <pane ySplit="3" topLeftCell="A4" activePane="bottomLeft" state="frozen"/>
      <selection pane="bottomLeft" activeCell="G19" sqref="G19"/>
    </sheetView>
  </sheetViews>
  <sheetFormatPr baseColWidth="10" defaultRowHeight="12.75" x14ac:dyDescent="0.2"/>
  <cols>
    <col min="1" max="1" width="14.42578125" customWidth="1"/>
    <col min="2" max="2" width="33.140625" customWidth="1"/>
    <col min="3" max="4" width="16.85546875" customWidth="1"/>
    <col min="5" max="5" width="17.28515625" customWidth="1"/>
    <col min="6" max="6" width="14.85546875" customWidth="1"/>
    <col min="7" max="7" width="18.140625" customWidth="1"/>
    <col min="8" max="8" width="26" customWidth="1"/>
    <col min="9" max="9" width="26.85546875" customWidth="1"/>
    <col min="10" max="10" width="30.7109375" customWidth="1"/>
    <col min="11" max="12" width="11.42578125" style="11"/>
  </cols>
  <sheetData>
    <row r="1" spans="1:15" ht="16.5" thickBot="1" x14ac:dyDescent="0.3">
      <c r="A1" s="7" t="s">
        <v>4</v>
      </c>
      <c r="B1" s="154" t="str">
        <f>IF(Stammdaten!B1="","",Stammdaten!B1)</f>
        <v/>
      </c>
      <c r="C1" s="156"/>
      <c r="H1" s="7" t="s">
        <v>3</v>
      </c>
      <c r="J1" s="74" t="str">
        <f>IF(Stammdaten!G1="","",Stammdaten!G1)</f>
        <v/>
      </c>
    </row>
    <row r="2" spans="1:15" ht="15.75" x14ac:dyDescent="0.25">
      <c r="A2" s="7"/>
    </row>
    <row r="3" spans="1:15" ht="15.75" x14ac:dyDescent="0.25">
      <c r="A3" s="7" t="s">
        <v>0</v>
      </c>
    </row>
    <row r="6" spans="1:15" s="11" customFormat="1" x14ac:dyDescent="0.2">
      <c r="A6" s="6" t="s">
        <v>33</v>
      </c>
      <c r="B6"/>
      <c r="C6"/>
      <c r="D6"/>
      <c r="E6"/>
      <c r="F6"/>
      <c r="G6"/>
      <c r="H6"/>
      <c r="I6"/>
      <c r="J6"/>
      <c r="M6"/>
      <c r="N6"/>
      <c r="O6"/>
    </row>
    <row r="7" spans="1:15" s="11" customFormat="1" x14ac:dyDescent="0.2">
      <c r="A7" s="15" t="s">
        <v>158</v>
      </c>
      <c r="B7"/>
      <c r="C7" s="117"/>
      <c r="D7"/>
      <c r="E7"/>
      <c r="F7"/>
      <c r="G7"/>
      <c r="H7"/>
      <c r="I7"/>
      <c r="J7"/>
      <c r="M7"/>
      <c r="N7"/>
      <c r="O7"/>
    </row>
    <row r="8" spans="1:15" s="11" customFormat="1" x14ac:dyDescent="0.2">
      <c r="A8" s="15" t="s">
        <v>31</v>
      </c>
      <c r="B8"/>
      <c r="C8" s="11">
        <v>5</v>
      </c>
      <c r="D8"/>
      <c r="E8"/>
      <c r="F8"/>
      <c r="G8"/>
      <c r="H8"/>
      <c r="I8"/>
      <c r="J8"/>
      <c r="M8"/>
      <c r="N8"/>
      <c r="O8"/>
    </row>
    <row r="9" spans="1:15" s="11" customFormat="1" x14ac:dyDescent="0.2">
      <c r="A9" s="15"/>
      <c r="B9"/>
      <c r="D9"/>
      <c r="E9"/>
      <c r="F9"/>
      <c r="G9"/>
      <c r="H9"/>
      <c r="I9"/>
      <c r="J9"/>
      <c r="M9"/>
      <c r="N9"/>
      <c r="O9"/>
    </row>
    <row r="10" spans="1:15" s="11" customFormat="1" ht="25.5" x14ac:dyDescent="0.2">
      <c r="A10" s="16" t="s">
        <v>34</v>
      </c>
      <c r="B10" s="4" t="s">
        <v>22</v>
      </c>
      <c r="C10" s="90" t="s">
        <v>26</v>
      </c>
      <c r="D10" s="5" t="s">
        <v>27</v>
      </c>
      <c r="E10" s="68" t="s">
        <v>28</v>
      </c>
      <c r="F10" s="68" t="s">
        <v>166</v>
      </c>
      <c r="G10" s="68" t="s">
        <v>23</v>
      </c>
      <c r="H10" s="16" t="s">
        <v>35</v>
      </c>
      <c r="I10" s="16" t="s">
        <v>30</v>
      </c>
      <c r="J10" s="24"/>
      <c r="M10"/>
      <c r="N10"/>
      <c r="O10"/>
    </row>
    <row r="11" spans="1:15" s="11" customFormat="1" ht="25.5" x14ac:dyDescent="0.2">
      <c r="A11" s="91">
        <v>100</v>
      </c>
      <c r="B11" s="92" t="s">
        <v>127</v>
      </c>
      <c r="C11" s="134"/>
      <c r="D11" s="135"/>
      <c r="E11" s="93">
        <f>IF((D11-C11)=0,0,D11-C11)</f>
        <v>0</v>
      </c>
      <c r="F11" s="94" t="str">
        <f t="shared" ref="F11" si="0">IF(AND(C11="",D11=""),"",IF((E11-D11)=0,100,100/C11*E11))</f>
        <v/>
      </c>
      <c r="G11" s="94" t="str">
        <f>IFERROR(100/Stammdaten!$D$10*D11,"")</f>
        <v/>
      </c>
      <c r="H11" s="95" t="str">
        <f>IFERROR(IF(OR(F11&gt;$C$7,-F11&gt;$C$7,G11&gt;$C$8),"  prüfen","  iO"),"")</f>
        <v/>
      </c>
      <c r="I11" s="158"/>
      <c r="J11" s="158"/>
      <c r="M11"/>
      <c r="N11"/>
      <c r="O11"/>
    </row>
    <row r="12" spans="1:15" s="11" customFormat="1" x14ac:dyDescent="0.2">
      <c r="A12" s="66">
        <v>101</v>
      </c>
      <c r="B12" s="67" t="s">
        <v>24</v>
      </c>
      <c r="C12" s="127"/>
      <c r="D12" s="132"/>
      <c r="E12" s="29">
        <f>IF((D12-C12)=0,0,D12-C12)</f>
        <v>0</v>
      </c>
      <c r="F12" s="31" t="str">
        <f>IF(AND(C12="",D12=""),"",IF((E12-D12)=0,100,100/C12*E12))</f>
        <v/>
      </c>
      <c r="G12" s="31" t="str">
        <f>IFERROR(100/Stammdaten!$D$10*D12,"")</f>
        <v/>
      </c>
      <c r="H12" s="32" t="str">
        <f>IF(AND(C12="",D12=""),"","  abstimmen mit Nebenbuch")</f>
        <v/>
      </c>
      <c r="I12" s="157"/>
      <c r="J12" s="157"/>
      <c r="M12"/>
      <c r="N12"/>
      <c r="O12"/>
    </row>
    <row r="13" spans="1:15" x14ac:dyDescent="0.2">
      <c r="A13" s="66">
        <v>102</v>
      </c>
      <c r="B13" s="67" t="s">
        <v>128</v>
      </c>
      <c r="C13" s="127"/>
      <c r="D13" s="132"/>
      <c r="E13" s="29">
        <f t="shared" ref="E13:E18" si="1">IF((D13-C13)=0,0,D13-C13)</f>
        <v>0</v>
      </c>
      <c r="F13" s="31" t="str">
        <f>IF(AND(C13="",D13=""),"",IF((E13-D13)=0,100,100/C13*E13))</f>
        <v/>
      </c>
      <c r="G13" s="31" t="str">
        <f>IFERROR(100/Stammdaten!$D$10*D13,"")</f>
        <v/>
      </c>
      <c r="H13" s="32" t="str">
        <f>IFERROR(IF(OR(F13&gt;$C$7,-F13&gt;$C$7,G13&gt;$C$8),"  prüfen","  iO"),"")</f>
        <v/>
      </c>
      <c r="I13" s="157"/>
      <c r="J13" s="157"/>
    </row>
    <row r="14" spans="1:15" x14ac:dyDescent="0.2">
      <c r="A14" s="66">
        <v>104</v>
      </c>
      <c r="B14" s="67" t="s">
        <v>129</v>
      </c>
      <c r="C14" s="127"/>
      <c r="D14" s="132"/>
      <c r="E14" s="29">
        <f t="shared" si="1"/>
        <v>0</v>
      </c>
      <c r="F14" s="31" t="str">
        <f t="shared" ref="F14:F18" si="2">IF(AND(C14="",D14=""),"",IF((E14-D14)=0,100,100/C14*E14))</f>
        <v/>
      </c>
      <c r="G14" s="31" t="str">
        <f>IFERROR(100/Stammdaten!$D$10*D14,"")</f>
        <v/>
      </c>
      <c r="H14" s="32" t="str">
        <f t="shared" ref="H14:H18" si="3">IFERROR(IF(OR(F14&gt;$C$7,-F14&gt;$C$7,G14&gt;$C$8),"  prüfen","  iO"),"")</f>
        <v/>
      </c>
      <c r="I14" s="157"/>
      <c r="J14" s="157"/>
    </row>
    <row r="15" spans="1:15" x14ac:dyDescent="0.2">
      <c r="A15" s="66">
        <v>106</v>
      </c>
      <c r="B15" s="67" t="s">
        <v>130</v>
      </c>
      <c r="C15" s="127"/>
      <c r="D15" s="132"/>
      <c r="E15" s="29">
        <f t="shared" si="1"/>
        <v>0</v>
      </c>
      <c r="F15" s="31" t="str">
        <f t="shared" si="2"/>
        <v/>
      </c>
      <c r="G15" s="31" t="str">
        <f>IFERROR(100/Stammdaten!$D$10*D15,"")</f>
        <v/>
      </c>
      <c r="H15" s="32" t="str">
        <f t="shared" si="3"/>
        <v/>
      </c>
      <c r="I15" s="157"/>
      <c r="J15" s="157"/>
    </row>
    <row r="16" spans="1:15" x14ac:dyDescent="0.2">
      <c r="A16" s="66">
        <v>107</v>
      </c>
      <c r="B16" s="67" t="s">
        <v>131</v>
      </c>
      <c r="C16" s="127"/>
      <c r="D16" s="132"/>
      <c r="E16" s="29">
        <f t="shared" si="1"/>
        <v>0</v>
      </c>
      <c r="F16" s="31" t="str">
        <f t="shared" si="2"/>
        <v/>
      </c>
      <c r="G16" s="31" t="str">
        <f>IFERROR(100/Stammdaten!$D$10*D16,"")</f>
        <v/>
      </c>
      <c r="H16" s="32" t="str">
        <f t="shared" si="3"/>
        <v/>
      </c>
      <c r="I16" s="157"/>
      <c r="J16" s="157"/>
    </row>
    <row r="17" spans="1:10" x14ac:dyDescent="0.2">
      <c r="A17" s="66">
        <v>108</v>
      </c>
      <c r="B17" s="67" t="s">
        <v>132</v>
      </c>
      <c r="C17" s="127"/>
      <c r="D17" s="132"/>
      <c r="E17" s="29">
        <f t="shared" si="1"/>
        <v>0</v>
      </c>
      <c r="F17" s="31" t="str">
        <f t="shared" si="2"/>
        <v/>
      </c>
      <c r="G17" s="31" t="str">
        <f>IFERROR(100/Stammdaten!$D$10*D17,"")</f>
        <v/>
      </c>
      <c r="H17" s="32" t="str">
        <f t="shared" si="3"/>
        <v/>
      </c>
      <c r="I17" s="157"/>
      <c r="J17" s="157"/>
    </row>
    <row r="18" spans="1:10" ht="25.5" x14ac:dyDescent="0.2">
      <c r="A18" s="66">
        <v>109</v>
      </c>
      <c r="B18" s="67" t="s">
        <v>153</v>
      </c>
      <c r="C18" s="127"/>
      <c r="D18" s="132"/>
      <c r="E18" s="29">
        <f t="shared" si="1"/>
        <v>0</v>
      </c>
      <c r="F18" s="31" t="str">
        <f t="shared" si="2"/>
        <v/>
      </c>
      <c r="G18" s="31" t="str">
        <f>IFERROR(100/Stammdaten!$D$10*D18,"")</f>
        <v/>
      </c>
      <c r="H18" s="32" t="str">
        <f t="shared" si="3"/>
        <v/>
      </c>
      <c r="I18" s="157"/>
      <c r="J18" s="157"/>
    </row>
    <row r="19" spans="1:10" x14ac:dyDescent="0.2">
      <c r="A19" s="66">
        <v>140</v>
      </c>
      <c r="B19" s="67" t="s">
        <v>133</v>
      </c>
      <c r="C19" s="127"/>
      <c r="D19" s="132"/>
      <c r="E19" s="29">
        <f t="shared" ref="E19" si="4">IF((D19-C19)=0,0,D19-C19)</f>
        <v>0</v>
      </c>
      <c r="F19" s="31" t="str">
        <f t="shared" ref="F19" si="5">IF(AND(C19="",D19=""),"",IF((E19-D19)=0,100,100/C19*E19))</f>
        <v/>
      </c>
      <c r="G19" s="31" t="str">
        <f>IFERROR(100/Stammdaten!$D$10*D19,"")</f>
        <v/>
      </c>
      <c r="H19" s="32" t="str">
        <f t="shared" ref="H19" si="6">IFERROR(IF(OR(F19&gt;$C$7,-F19&gt;$C$7,G19&gt;$C$8),"  prüfen","  iO"),"")</f>
        <v/>
      </c>
      <c r="I19" s="157"/>
      <c r="J19" s="157"/>
    </row>
    <row r="20" spans="1:10" x14ac:dyDescent="0.2">
      <c r="A20" s="66">
        <v>142</v>
      </c>
      <c r="B20" s="67" t="s">
        <v>134</v>
      </c>
      <c r="C20" s="127"/>
      <c r="D20" s="132"/>
      <c r="E20" s="29">
        <f t="shared" ref="E20:E35" si="7">IF((D20-C20)=0,0,D20-C20)</f>
        <v>0</v>
      </c>
      <c r="F20" s="31" t="str">
        <f t="shared" ref="F20:F35" si="8">IF(AND(C20="",D20=""),"",IF((E20-D20)=0,100,100/C20*E20))</f>
        <v/>
      </c>
      <c r="G20" s="31" t="str">
        <f>IFERROR(100/Stammdaten!$D$10*D20,"")</f>
        <v/>
      </c>
      <c r="H20" s="32" t="str">
        <f t="shared" ref="H20:H35" si="9">IFERROR(IF(OR(F20&gt;$C$7,-F20&gt;$C$7,G20&gt;$C$8),"  prüfen","  iO"),"")</f>
        <v/>
      </c>
      <c r="I20" s="157"/>
      <c r="J20" s="157"/>
    </row>
    <row r="21" spans="1:10" x14ac:dyDescent="0.2">
      <c r="A21" s="66">
        <v>144</v>
      </c>
      <c r="B21" s="67" t="s">
        <v>135</v>
      </c>
      <c r="C21" s="127"/>
      <c r="D21" s="132"/>
      <c r="E21" s="29">
        <f t="shared" si="7"/>
        <v>0</v>
      </c>
      <c r="F21" s="31" t="str">
        <f t="shared" si="8"/>
        <v/>
      </c>
      <c r="G21" s="31" t="str">
        <f>IFERROR(100/Stammdaten!$D$10*D21,"")</f>
        <v/>
      </c>
      <c r="H21" s="32" t="str">
        <f t="shared" si="9"/>
        <v/>
      </c>
      <c r="I21" s="157"/>
      <c r="J21" s="157"/>
    </row>
    <row r="22" spans="1:10" x14ac:dyDescent="0.2">
      <c r="A22" s="66">
        <v>145</v>
      </c>
      <c r="B22" s="67" t="s">
        <v>136</v>
      </c>
      <c r="C22" s="127"/>
      <c r="D22" s="132"/>
      <c r="E22" s="29">
        <f t="shared" si="7"/>
        <v>0</v>
      </c>
      <c r="F22" s="31" t="str">
        <f t="shared" si="8"/>
        <v/>
      </c>
      <c r="G22" s="31" t="str">
        <f>IFERROR(100/Stammdaten!$D$10*D22,"")</f>
        <v/>
      </c>
      <c r="H22" s="32" t="str">
        <f t="shared" si="9"/>
        <v/>
      </c>
      <c r="I22" s="157"/>
      <c r="J22" s="157"/>
    </row>
    <row r="23" spans="1:10" x14ac:dyDescent="0.2">
      <c r="A23" s="66">
        <v>146</v>
      </c>
      <c r="B23" s="67" t="s">
        <v>137</v>
      </c>
      <c r="C23" s="127"/>
      <c r="D23" s="132"/>
      <c r="E23" s="29">
        <f t="shared" si="7"/>
        <v>0</v>
      </c>
      <c r="F23" s="31" t="str">
        <f t="shared" si="8"/>
        <v/>
      </c>
      <c r="G23" s="31" t="str">
        <f>IFERROR(100/Stammdaten!$D$10*D23,"")</f>
        <v/>
      </c>
      <c r="H23" s="32" t="str">
        <f t="shared" si="9"/>
        <v/>
      </c>
      <c r="I23" s="157"/>
      <c r="J23" s="157"/>
    </row>
    <row r="24" spans="1:10" x14ac:dyDescent="0.2">
      <c r="A24" s="66">
        <v>200</v>
      </c>
      <c r="B24" s="67" t="s">
        <v>25</v>
      </c>
      <c r="C24" s="127"/>
      <c r="D24" s="132"/>
      <c r="E24" s="29">
        <f t="shared" si="7"/>
        <v>0</v>
      </c>
      <c r="F24" s="31" t="str">
        <f t="shared" si="8"/>
        <v/>
      </c>
      <c r="G24" s="31" t="str">
        <f>IFERROR(100/Stammdaten!$D$10*D24,"")</f>
        <v/>
      </c>
      <c r="H24" s="32" t="str">
        <f>IF(AND(C24="",D24=""),"","  abstimmen mit Nebenbuch")</f>
        <v/>
      </c>
      <c r="I24" s="157"/>
      <c r="J24" s="157"/>
    </row>
    <row r="25" spans="1:10" x14ac:dyDescent="0.2">
      <c r="A25" s="66">
        <v>201</v>
      </c>
      <c r="B25" s="67" t="s">
        <v>138</v>
      </c>
      <c r="C25" s="127"/>
      <c r="D25" s="132"/>
      <c r="E25" s="29">
        <f t="shared" si="7"/>
        <v>0</v>
      </c>
      <c r="F25" s="31" t="str">
        <f t="shared" si="8"/>
        <v/>
      </c>
      <c r="G25" s="31" t="str">
        <f>IFERROR(100/Stammdaten!$D$10*D25,"")</f>
        <v/>
      </c>
      <c r="H25" s="32" t="str">
        <f t="shared" si="9"/>
        <v/>
      </c>
      <c r="I25" s="157"/>
      <c r="J25" s="157"/>
    </row>
    <row r="26" spans="1:10" x14ac:dyDescent="0.2">
      <c r="A26" s="66">
        <v>202</v>
      </c>
      <c r="B26" s="67" t="s">
        <v>139</v>
      </c>
      <c r="C26" s="127"/>
      <c r="D26" s="132"/>
      <c r="E26" s="29">
        <f t="shared" si="7"/>
        <v>0</v>
      </c>
      <c r="F26" s="31" t="str">
        <f t="shared" si="8"/>
        <v/>
      </c>
      <c r="G26" s="31" t="str">
        <f>IFERROR(100/Stammdaten!$D$10*D26,"")</f>
        <v/>
      </c>
      <c r="H26" s="32" t="str">
        <f t="shared" si="9"/>
        <v/>
      </c>
      <c r="I26" s="157"/>
      <c r="J26" s="157"/>
    </row>
    <row r="27" spans="1:10" x14ac:dyDescent="0.2">
      <c r="A27" s="66">
        <v>204</v>
      </c>
      <c r="B27" s="67" t="s">
        <v>140</v>
      </c>
      <c r="C27" s="127"/>
      <c r="D27" s="132"/>
      <c r="E27" s="29">
        <f t="shared" si="7"/>
        <v>0</v>
      </c>
      <c r="F27" s="31" t="str">
        <f t="shared" si="8"/>
        <v/>
      </c>
      <c r="G27" s="31" t="str">
        <f>IFERROR(100/Stammdaten!$D$10*D27,"")</f>
        <v/>
      </c>
      <c r="H27" s="32" t="str">
        <f t="shared" si="9"/>
        <v/>
      </c>
      <c r="I27" s="157"/>
      <c r="J27" s="157"/>
    </row>
    <row r="28" spans="1:10" x14ac:dyDescent="0.2">
      <c r="A28" s="66">
        <v>205</v>
      </c>
      <c r="B28" s="67" t="s">
        <v>141</v>
      </c>
      <c r="C28" s="127"/>
      <c r="D28" s="132"/>
      <c r="E28" s="29">
        <f t="shared" si="7"/>
        <v>0</v>
      </c>
      <c r="F28" s="31" t="str">
        <f t="shared" si="8"/>
        <v/>
      </c>
      <c r="G28" s="31" t="str">
        <f>IFERROR(100/Stammdaten!$D$10*D28,"")</f>
        <v/>
      </c>
      <c r="H28" s="32" t="str">
        <f>IF(AND(C28="",D28=""),"","  auf Aktualität prüfen")</f>
        <v/>
      </c>
      <c r="I28" s="157"/>
      <c r="J28" s="157"/>
    </row>
    <row r="29" spans="1:10" x14ac:dyDescent="0.2">
      <c r="A29" s="66">
        <v>206</v>
      </c>
      <c r="B29" s="67" t="s">
        <v>142</v>
      </c>
      <c r="C29" s="127"/>
      <c r="D29" s="132"/>
      <c r="E29" s="29">
        <f t="shared" si="7"/>
        <v>0</v>
      </c>
      <c r="F29" s="31" t="str">
        <f t="shared" si="8"/>
        <v/>
      </c>
      <c r="G29" s="31" t="str">
        <f>IFERROR(100/Stammdaten!$D$10*D29,"")</f>
        <v/>
      </c>
      <c r="H29" s="32" t="str">
        <f t="shared" si="9"/>
        <v/>
      </c>
      <c r="I29" s="157"/>
      <c r="J29" s="157"/>
    </row>
    <row r="30" spans="1:10" x14ac:dyDescent="0.2">
      <c r="A30" s="66">
        <v>208</v>
      </c>
      <c r="B30" s="67" t="s">
        <v>143</v>
      </c>
      <c r="C30" s="127"/>
      <c r="D30" s="132"/>
      <c r="E30" s="29">
        <f t="shared" si="7"/>
        <v>0</v>
      </c>
      <c r="F30" s="31" t="str">
        <f t="shared" si="8"/>
        <v/>
      </c>
      <c r="G30" s="31" t="str">
        <f>IFERROR(100/Stammdaten!$D$10*D30,"")</f>
        <v/>
      </c>
      <c r="H30" s="32" t="str">
        <f>IF(AND(C30="",D30=""),"","  auf Aktualität prüfen")</f>
        <v/>
      </c>
      <c r="I30" s="157"/>
      <c r="J30" s="157"/>
    </row>
    <row r="31" spans="1:10" ht="25.5" x14ac:dyDescent="0.2">
      <c r="A31" s="66">
        <v>209</v>
      </c>
      <c r="B31" s="67" t="s">
        <v>144</v>
      </c>
      <c r="C31" s="127"/>
      <c r="D31" s="132"/>
      <c r="E31" s="29">
        <f t="shared" si="7"/>
        <v>0</v>
      </c>
      <c r="F31" s="31" t="str">
        <f t="shared" si="8"/>
        <v/>
      </c>
      <c r="G31" s="31" t="str">
        <f>IFERROR(100/Stammdaten!$D$10*D31,"")</f>
        <v/>
      </c>
      <c r="H31" s="32" t="str">
        <f t="shared" si="9"/>
        <v/>
      </c>
      <c r="I31" s="157"/>
      <c r="J31" s="157"/>
    </row>
    <row r="32" spans="1:10" x14ac:dyDescent="0.2">
      <c r="A32" s="66">
        <v>290</v>
      </c>
      <c r="B32" s="67" t="s">
        <v>145</v>
      </c>
      <c r="C32" s="127"/>
      <c r="D32" s="132"/>
      <c r="E32" s="29">
        <f t="shared" si="7"/>
        <v>0</v>
      </c>
      <c r="F32" s="31" t="str">
        <f t="shared" si="8"/>
        <v/>
      </c>
      <c r="G32" s="31" t="str">
        <f>IFERROR(100/Stammdaten!$D$10*D32,"")</f>
        <v/>
      </c>
      <c r="H32" s="32" t="str">
        <f t="shared" si="9"/>
        <v/>
      </c>
      <c r="I32" s="157"/>
      <c r="J32" s="157"/>
    </row>
    <row r="33" spans="1:10" x14ac:dyDescent="0.2">
      <c r="A33" s="66">
        <v>291</v>
      </c>
      <c r="B33" s="67" t="s">
        <v>146</v>
      </c>
      <c r="C33" s="127"/>
      <c r="D33" s="132"/>
      <c r="E33" s="29">
        <f t="shared" si="7"/>
        <v>0</v>
      </c>
      <c r="F33" s="31" t="str">
        <f t="shared" si="8"/>
        <v/>
      </c>
      <c r="G33" s="31" t="str">
        <f>IFERROR(100/Stammdaten!$D$10*D33,"")</f>
        <v/>
      </c>
      <c r="H33" s="32" t="str">
        <f t="shared" si="9"/>
        <v/>
      </c>
      <c r="I33" s="157"/>
      <c r="J33" s="157"/>
    </row>
    <row r="34" spans="1:10" x14ac:dyDescent="0.2">
      <c r="A34" s="66">
        <v>292</v>
      </c>
      <c r="B34" s="67" t="s">
        <v>147</v>
      </c>
      <c r="C34" s="127"/>
      <c r="D34" s="132"/>
      <c r="E34" s="29">
        <f t="shared" si="7"/>
        <v>0</v>
      </c>
      <c r="F34" s="31" t="str">
        <f t="shared" si="8"/>
        <v/>
      </c>
      <c r="G34" s="31" t="str">
        <f>IFERROR(100/Stammdaten!$D$10*D34,"")</f>
        <v/>
      </c>
      <c r="H34" s="32" t="str">
        <f t="shared" si="9"/>
        <v/>
      </c>
      <c r="I34" s="157"/>
      <c r="J34" s="157"/>
    </row>
    <row r="35" spans="1:10" ht="25.5" x14ac:dyDescent="0.2">
      <c r="A35" s="66">
        <v>293</v>
      </c>
      <c r="B35" s="67" t="s">
        <v>148</v>
      </c>
      <c r="C35" s="127"/>
      <c r="D35" s="132"/>
      <c r="E35" s="29">
        <f t="shared" si="7"/>
        <v>0</v>
      </c>
      <c r="F35" s="31" t="str">
        <f t="shared" si="8"/>
        <v/>
      </c>
      <c r="G35" s="31" t="str">
        <f>IFERROR(100/Stammdaten!$D$10*D35,"")</f>
        <v/>
      </c>
      <c r="H35" s="32" t="str">
        <f t="shared" si="9"/>
        <v/>
      </c>
      <c r="I35" s="157"/>
      <c r="J35" s="157"/>
    </row>
    <row r="36" spans="1:10" x14ac:dyDescent="0.2">
      <c r="A36" s="66">
        <v>294</v>
      </c>
      <c r="B36" s="67" t="s">
        <v>149</v>
      </c>
      <c r="C36" s="136"/>
      <c r="D36" s="137"/>
      <c r="E36" s="29">
        <f t="shared" ref="E36:E39" si="10">IF((D36-C36)=0,0,D36-C36)</f>
        <v>0</v>
      </c>
      <c r="F36" s="31" t="str">
        <f t="shared" ref="F36:F39" si="11">IF(AND(C36="",D36=""),"",IF((E36-D36)=0,100,100/C36*E36))</f>
        <v/>
      </c>
      <c r="G36" s="31" t="str">
        <f>IFERROR(100/Stammdaten!$D$10*D36,"")</f>
        <v/>
      </c>
      <c r="H36" s="32" t="str">
        <f t="shared" ref="H36:H39" si="12">IFERROR(IF(OR(F36&gt;$C$7,-F36&gt;$C$7,G36&gt;$C$8),"  prüfen","  iO"),"")</f>
        <v/>
      </c>
      <c r="I36" s="157"/>
      <c r="J36" s="157"/>
    </row>
    <row r="37" spans="1:10" ht="25.5" x14ac:dyDescent="0.2">
      <c r="A37" s="66">
        <v>295</v>
      </c>
      <c r="B37" s="67" t="s">
        <v>150</v>
      </c>
      <c r="C37" s="136"/>
      <c r="D37" s="137"/>
      <c r="E37" s="29">
        <f t="shared" si="10"/>
        <v>0</v>
      </c>
      <c r="F37" s="31" t="str">
        <f t="shared" si="11"/>
        <v/>
      </c>
      <c r="G37" s="31" t="str">
        <f>IFERROR(100/Stammdaten!$D$10*D37,"")</f>
        <v/>
      </c>
      <c r="H37" s="32" t="str">
        <f t="shared" si="12"/>
        <v/>
      </c>
      <c r="I37" s="157"/>
      <c r="J37" s="157"/>
    </row>
    <row r="38" spans="1:10" ht="25.5" x14ac:dyDescent="0.2">
      <c r="A38" s="66">
        <v>296</v>
      </c>
      <c r="B38" s="67" t="s">
        <v>151</v>
      </c>
      <c r="C38" s="136"/>
      <c r="D38" s="137"/>
      <c r="E38" s="29">
        <f t="shared" si="10"/>
        <v>0</v>
      </c>
      <c r="F38" s="31" t="str">
        <f t="shared" si="11"/>
        <v/>
      </c>
      <c r="G38" s="31" t="str">
        <f>IFERROR(100/Stammdaten!$D$10*D38,"")</f>
        <v/>
      </c>
      <c r="H38" s="32" t="str">
        <f t="shared" si="12"/>
        <v/>
      </c>
      <c r="I38" s="157"/>
      <c r="J38" s="157"/>
    </row>
    <row r="39" spans="1:10" x14ac:dyDescent="0.2">
      <c r="A39" s="66">
        <v>299</v>
      </c>
      <c r="B39" s="67" t="s">
        <v>152</v>
      </c>
      <c r="C39" s="136"/>
      <c r="D39" s="137"/>
      <c r="E39" s="29">
        <f t="shared" si="10"/>
        <v>0</v>
      </c>
      <c r="F39" s="31" t="str">
        <f t="shared" si="11"/>
        <v/>
      </c>
      <c r="G39" s="31" t="str">
        <f>IFERROR(100/Stammdaten!$D$10*D39,"")</f>
        <v/>
      </c>
      <c r="H39" s="32" t="str">
        <f t="shared" si="12"/>
        <v/>
      </c>
      <c r="I39" s="157"/>
      <c r="J39" s="157"/>
    </row>
  </sheetData>
  <sheetProtection sheet="1" objects="1" scenarios="1"/>
  <mergeCells count="30">
    <mergeCell ref="B1:C1"/>
    <mergeCell ref="I20:J20"/>
    <mergeCell ref="I21:J21"/>
    <mergeCell ref="I22:J22"/>
    <mergeCell ref="I23:J23"/>
    <mergeCell ref="I17:J17"/>
    <mergeCell ref="I18:J18"/>
    <mergeCell ref="I19:J19"/>
    <mergeCell ref="I16:J16"/>
    <mergeCell ref="I28:J28"/>
    <mergeCell ref="I29:J29"/>
    <mergeCell ref="I30:J30"/>
    <mergeCell ref="I31:J31"/>
    <mergeCell ref="I32:J32"/>
    <mergeCell ref="I24:J24"/>
    <mergeCell ref="I25:J25"/>
    <mergeCell ref="I26:J26"/>
    <mergeCell ref="I27:J27"/>
    <mergeCell ref="I11:J11"/>
    <mergeCell ref="I12:J12"/>
    <mergeCell ref="I13:J13"/>
    <mergeCell ref="I14:J14"/>
    <mergeCell ref="I15:J15"/>
    <mergeCell ref="I39:J39"/>
    <mergeCell ref="I36:J36"/>
    <mergeCell ref="I37:J37"/>
    <mergeCell ref="I33:J33"/>
    <mergeCell ref="I34:J34"/>
    <mergeCell ref="I35:J35"/>
    <mergeCell ref="I38:J38"/>
  </mergeCells>
  <dataValidations count="1">
    <dataValidation type="list" allowBlank="1" showInputMessage="1" showErrorMessage="1" error="zu hoche Toleranz" sqref="C7">
      <formula1>"1,2,3,4,5,6,7,8,9,10,11,12,13,14,15"</formula1>
    </dataValidation>
  </dataValidations>
  <pageMargins left="0.70866141732283472" right="0.70866141732283472" top="0.78740157480314965" bottom="0.78740157480314965" header="0.31496062992125984" footer="0.31496062992125984"/>
  <pageSetup paperSize="9" scale="62" orientation="landscape" r:id="rId1"/>
  <headerFooter>
    <oddFooter>&amp;L© Amt für Gemeinden 
des Kantons St.Gallen&amp;R&amp;D</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O23"/>
  <sheetViews>
    <sheetView zoomScaleNormal="100" workbookViewId="0">
      <pane ySplit="2" topLeftCell="A3" activePane="bottomLeft" state="frozen"/>
      <selection pane="bottomLeft" activeCell="G21" sqref="G21"/>
    </sheetView>
  </sheetViews>
  <sheetFormatPr baseColWidth="10" defaultRowHeight="12.75" x14ac:dyDescent="0.2"/>
  <cols>
    <col min="1" max="1" width="23" customWidth="1"/>
    <col min="2" max="2" width="24.85546875" customWidth="1"/>
    <col min="3" max="3" width="18.28515625" customWidth="1"/>
    <col min="4" max="4" width="17.5703125" customWidth="1"/>
    <col min="5" max="5" width="17" customWidth="1"/>
    <col min="6" max="6" width="13" customWidth="1"/>
    <col min="7" max="8" width="18.140625" customWidth="1"/>
    <col min="9" max="9" width="30.5703125" customWidth="1"/>
    <col min="10" max="10" width="30.7109375" customWidth="1"/>
    <col min="11" max="11" width="66.85546875" style="11" customWidth="1"/>
    <col min="12" max="12" width="11.42578125" style="11"/>
  </cols>
  <sheetData>
    <row r="1" spans="1:15" ht="16.5" thickBot="1" x14ac:dyDescent="0.3">
      <c r="A1" s="7" t="s">
        <v>4</v>
      </c>
      <c r="B1" s="154" t="str">
        <f>IF(Stammdaten!B1="","",Stammdaten!B1)</f>
        <v/>
      </c>
      <c r="C1" s="156"/>
      <c r="G1" s="7" t="s">
        <v>3</v>
      </c>
      <c r="I1" s="74" t="str">
        <f>IF(Stammdaten!G1="","",Stammdaten!G1)</f>
        <v/>
      </c>
    </row>
    <row r="2" spans="1:15" ht="15.75" x14ac:dyDescent="0.25">
      <c r="A2" s="7"/>
    </row>
    <row r="3" spans="1:15" x14ac:dyDescent="0.2">
      <c r="E3" s="1"/>
    </row>
    <row r="4" spans="1:15" x14ac:dyDescent="0.2">
      <c r="E4" s="1"/>
    </row>
    <row r="5" spans="1:15" s="11" customFormat="1" ht="13.5" thickBot="1" x14ac:dyDescent="0.25">
      <c r="A5" s="26"/>
      <c r="B5" s="26"/>
      <c r="C5" s="33"/>
      <c r="D5" s="33"/>
      <c r="E5" s="34"/>
      <c r="F5" s="35"/>
      <c r="G5" s="35"/>
      <c r="H5" s="36"/>
      <c r="I5" s="37"/>
    </row>
    <row r="6" spans="1:15" s="11" customFormat="1" ht="51.75" thickTop="1" x14ac:dyDescent="0.2">
      <c r="A6" s="39"/>
      <c r="B6" s="40"/>
      <c r="C6" s="41"/>
      <c r="D6" s="41"/>
      <c r="E6" s="42"/>
      <c r="F6" s="43"/>
      <c r="G6" s="62" t="s">
        <v>38</v>
      </c>
      <c r="H6" s="63" t="s">
        <v>37</v>
      </c>
      <c r="I6" s="44"/>
      <c r="J6" s="45"/>
    </row>
    <row r="7" spans="1:15" s="11" customFormat="1" x14ac:dyDescent="0.2">
      <c r="A7" s="46" t="s">
        <v>40</v>
      </c>
      <c r="B7" s="47"/>
      <c r="C7" s="14"/>
      <c r="D7" s="14"/>
      <c r="E7" s="14"/>
      <c r="F7" s="14"/>
      <c r="G7" s="48">
        <f>'Prüfung ER'!H60+'Prüfung ER'!H107</f>
        <v>0</v>
      </c>
      <c r="H7" s="48">
        <f>'Prüfung ER'!I60+'Prüfung ER'!I107</f>
        <v>0</v>
      </c>
      <c r="I7" s="14"/>
      <c r="J7" s="49"/>
    </row>
    <row r="8" spans="1:15" s="11" customFormat="1" x14ac:dyDescent="0.2">
      <c r="A8" s="65" t="s">
        <v>41</v>
      </c>
      <c r="B8" s="47"/>
      <c r="C8" s="14"/>
      <c r="D8" s="14"/>
      <c r="E8" s="14"/>
      <c r="F8" s="50">
        <f>SUM(G8:H8)</f>
        <v>0</v>
      </c>
      <c r="G8" s="51">
        <f>IF((G7-H7)&lt;0,"",G7-H7)</f>
        <v>0</v>
      </c>
      <c r="H8" s="51">
        <f>IF((G7-H7)&gt;0,"",-(G7-H7))</f>
        <v>0</v>
      </c>
      <c r="I8" s="52" t="str">
        <f>IF(AND(G7=0,H7=0),"",IF(G8="","Ergebnis zu hoch ausgewiesen","Ergebnis zu tief ausgewiesen"))</f>
        <v/>
      </c>
      <c r="J8" s="49"/>
    </row>
    <row r="9" spans="1:15" s="11" customFormat="1" ht="13.5" thickBot="1" x14ac:dyDescent="0.25">
      <c r="A9" s="46"/>
      <c r="B9" s="47"/>
      <c r="C9" s="14"/>
      <c r="D9" s="14"/>
      <c r="E9" s="14"/>
      <c r="F9" s="53"/>
      <c r="G9" s="51"/>
      <c r="H9" s="51"/>
      <c r="I9" s="52"/>
      <c r="J9" s="49"/>
    </row>
    <row r="10" spans="1:15" s="11" customFormat="1" ht="14.25" thickTop="1" thickBot="1" x14ac:dyDescent="0.25">
      <c r="A10" s="145" t="s">
        <v>19</v>
      </c>
      <c r="B10" s="146"/>
      <c r="C10" s="147"/>
      <c r="D10" s="147"/>
      <c r="E10" s="147"/>
      <c r="F10" s="147"/>
      <c r="G10" s="149" t="str">
        <f>IF(I8="","",IF(OR(G7&gt;Stammdaten!E19,H7&gt;Stammdaten!E19),"eingeschränktes Prüfungsurteil oder Rückweisung der Rechnung; siehe Prüfungsqualifikation",IF(F8&lt;Stammdaten!E19,"uneingeschränktes Prüfungsurteil","eingeschränktes Prüfungsurteil oder Rückweisung der Rechnung; siehe Prüfungsqualifikation")))</f>
        <v/>
      </c>
      <c r="H10" s="147"/>
      <c r="I10" s="147"/>
      <c r="J10" s="148"/>
    </row>
    <row r="11" spans="1:15" s="11" customFormat="1" ht="14.25" thickTop="1" thickBot="1" x14ac:dyDescent="0.25">
      <c r="A11" s="54"/>
      <c r="B11" s="55"/>
      <c r="C11" s="56"/>
      <c r="D11" s="56"/>
      <c r="E11" s="57"/>
      <c r="F11" s="58"/>
      <c r="G11" s="58"/>
      <c r="H11" s="59"/>
      <c r="I11" s="60"/>
      <c r="J11" s="61"/>
    </row>
    <row r="12" spans="1:15" s="11" customFormat="1" ht="13.5" thickTop="1" x14ac:dyDescent="0.2">
      <c r="A12" s="26"/>
      <c r="B12" s="26"/>
      <c r="C12" s="33"/>
      <c r="D12" s="33"/>
      <c r="E12" s="34"/>
      <c r="F12" s="35"/>
      <c r="G12" s="35"/>
      <c r="H12" s="36"/>
      <c r="I12" s="37"/>
    </row>
    <row r="13" spans="1:15" s="11" customFormat="1" x14ac:dyDescent="0.2">
      <c r="A13"/>
      <c r="B13"/>
      <c r="C13"/>
      <c r="D13" s="1"/>
      <c r="E13" s="19"/>
      <c r="F13" s="19"/>
      <c r="G13" s="19"/>
      <c r="H13"/>
      <c r="I13"/>
      <c r="J13"/>
      <c r="M13"/>
      <c r="N13"/>
      <c r="O13"/>
    </row>
    <row r="14" spans="1:15" s="11" customFormat="1" x14ac:dyDescent="0.2">
      <c r="A14" s="6" t="s">
        <v>19</v>
      </c>
      <c r="B14"/>
      <c r="C14"/>
      <c r="D14" s="3"/>
      <c r="E14"/>
      <c r="F14"/>
      <c r="G14"/>
      <c r="H14"/>
      <c r="I14"/>
      <c r="J14"/>
      <c r="M14"/>
      <c r="N14"/>
      <c r="O14"/>
    </row>
    <row r="15" spans="1:15" s="11" customFormat="1" x14ac:dyDescent="0.2">
      <c r="A15"/>
      <c r="B15"/>
      <c r="C15"/>
      <c r="D15" s="1"/>
      <c r="E15"/>
      <c r="F15"/>
      <c r="G15"/>
      <c r="H15"/>
      <c r="I15"/>
      <c r="J15"/>
      <c r="M15"/>
      <c r="N15"/>
      <c r="O15"/>
    </row>
    <row r="16" spans="1:15" s="11" customFormat="1" ht="52.5" customHeight="1" x14ac:dyDescent="0.2">
      <c r="A16" s="8" t="s">
        <v>16</v>
      </c>
      <c r="B16" s="159" t="s">
        <v>180</v>
      </c>
      <c r="C16" s="159"/>
      <c r="D16" s="159"/>
      <c r="E16" s="159"/>
      <c r="F16" s="159"/>
      <c r="G16" s="159"/>
      <c r="H16" s="159"/>
      <c r="I16" s="159"/>
      <c r="J16" s="159"/>
      <c r="K16" s="159"/>
      <c r="M16"/>
      <c r="N16"/>
      <c r="O16"/>
    </row>
    <row r="17" spans="1:15" s="11" customFormat="1" x14ac:dyDescent="0.2">
      <c r="A17" s="8"/>
      <c r="B17" s="22"/>
      <c r="C17" s="22"/>
      <c r="D17" s="22"/>
      <c r="E17" s="22"/>
      <c r="F17" s="22"/>
      <c r="G17" s="143"/>
      <c r="H17" s="143"/>
      <c r="I17" s="143"/>
      <c r="J17" s="143"/>
      <c r="K17" s="143"/>
      <c r="M17"/>
      <c r="N17"/>
      <c r="O17"/>
    </row>
    <row r="18" spans="1:15" s="11" customFormat="1" ht="30" customHeight="1" x14ac:dyDescent="0.2">
      <c r="A18" s="8" t="s">
        <v>17</v>
      </c>
      <c r="B18" s="159" t="s">
        <v>20</v>
      </c>
      <c r="C18" s="159"/>
      <c r="D18" s="159"/>
      <c r="E18" s="159"/>
      <c r="F18" s="159"/>
      <c r="G18" s="159"/>
      <c r="H18" s="159"/>
      <c r="I18" s="159"/>
      <c r="J18" s="159"/>
      <c r="K18" s="159"/>
      <c r="M18"/>
      <c r="N18"/>
      <c r="O18"/>
    </row>
    <row r="19" spans="1:15" s="11" customFormat="1" x14ac:dyDescent="0.2">
      <c r="A19" s="8"/>
      <c r="B19" s="22"/>
      <c r="C19" s="22"/>
      <c r="D19" s="22"/>
      <c r="E19" s="22"/>
      <c r="F19" s="22"/>
      <c r="G19" s="143"/>
      <c r="H19" s="143"/>
      <c r="I19" s="143"/>
      <c r="J19" s="143"/>
      <c r="K19" s="143"/>
      <c r="M19"/>
      <c r="N19"/>
      <c r="O19"/>
    </row>
    <row r="20" spans="1:15" s="11" customFormat="1" ht="30" customHeight="1" x14ac:dyDescent="0.2">
      <c r="A20" s="8" t="s">
        <v>18</v>
      </c>
      <c r="B20" s="159" t="s">
        <v>29</v>
      </c>
      <c r="C20" s="159"/>
      <c r="D20" s="159"/>
      <c r="E20" s="159"/>
      <c r="F20" s="159"/>
      <c r="G20" s="159"/>
      <c r="H20" s="159"/>
      <c r="I20" s="159"/>
      <c r="J20" s="159"/>
      <c r="K20" s="159"/>
      <c r="M20"/>
      <c r="N20"/>
      <c r="O20"/>
    </row>
    <row r="21" spans="1:15" s="11" customFormat="1" x14ac:dyDescent="0.2">
      <c r="A21" s="9"/>
      <c r="B21" s="9"/>
      <c r="C21" s="8"/>
      <c r="D21" s="8"/>
      <c r="E21" s="8"/>
      <c r="F21" s="8"/>
      <c r="G21" s="8"/>
      <c r="H21" s="8"/>
      <c r="I21" s="8"/>
      <c r="J21" s="8"/>
      <c r="M21"/>
      <c r="N21"/>
      <c r="O21"/>
    </row>
    <row r="23" spans="1:15" ht="13.5" x14ac:dyDescent="0.2">
      <c r="B23" s="144"/>
    </row>
  </sheetData>
  <sheetProtection sheet="1" objects="1" scenarios="1"/>
  <mergeCells count="7">
    <mergeCell ref="G16:K16"/>
    <mergeCell ref="G18:K18"/>
    <mergeCell ref="G20:K20"/>
    <mergeCell ref="B20:F20"/>
    <mergeCell ref="B1:C1"/>
    <mergeCell ref="B16:F16"/>
    <mergeCell ref="B18:F18"/>
  </mergeCells>
  <pageMargins left="0.70866141732283472" right="0.70866141732283472" top="0.78740157480314965" bottom="0.78740157480314965" header="0.31496062992125984" footer="0.31496062992125984"/>
  <pageSetup paperSize="9" scale="63"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sheetPr>
  <dimension ref="A1:G3"/>
  <sheetViews>
    <sheetView showGridLines="0" zoomScaleNormal="100" workbookViewId="0">
      <selection activeCell="G27" sqref="G27"/>
    </sheetView>
  </sheetViews>
  <sheetFormatPr baseColWidth="10" defaultRowHeight="12.75" x14ac:dyDescent="0.2"/>
  <sheetData>
    <row r="1" spans="1:7" x14ac:dyDescent="0.2">
      <c r="A1" s="98" t="s">
        <v>154</v>
      </c>
      <c r="B1" s="99"/>
      <c r="C1" s="99"/>
      <c r="D1" s="99"/>
      <c r="E1" s="99"/>
      <c r="F1" s="99"/>
      <c r="G1" s="99"/>
    </row>
    <row r="2" spans="1:7" ht="79.5" customHeight="1" x14ac:dyDescent="0.2">
      <c r="A2" s="160" t="s">
        <v>155</v>
      </c>
      <c r="B2" s="161"/>
      <c r="C2" s="161"/>
      <c r="D2" s="161"/>
      <c r="E2" s="161"/>
      <c r="F2" s="161"/>
      <c r="G2" s="161"/>
    </row>
    <row r="3" spans="1:7" ht="41.25" customHeight="1" x14ac:dyDescent="0.2">
      <c r="A3" s="160" t="s">
        <v>156</v>
      </c>
      <c r="B3" s="161"/>
      <c r="C3" s="161"/>
      <c r="D3" s="161"/>
      <c r="E3" s="161"/>
      <c r="F3" s="161"/>
      <c r="G3" s="161"/>
    </row>
  </sheetData>
  <sheetProtection sheet="1" objects="1" scenarios="1"/>
  <mergeCells count="2">
    <mergeCell ref="A2:G2"/>
    <mergeCell ref="A3:G3"/>
  </mergeCells>
  <pageMargins left="0.70866141732283472" right="0.70866141732283472" top="0.78740157480314965" bottom="0.78740157480314965" header="0.31496062992125984" footer="0.31496062992125984"/>
  <pageSetup paperSize="9" orientation="portrait" r:id="rId1"/>
  <headerFooter>
    <oddFooter>&amp;L© Amt für Gemeinden des Kantons St.Gallen&amp;C&amp;P von &amp;N&amp;R&amp;D</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6</vt:i4>
      </vt:variant>
      <vt:variant>
        <vt:lpstr>Benannte Bereiche</vt:lpstr>
      </vt:variant>
      <vt:variant>
        <vt:i4>5</vt:i4>
      </vt:variant>
    </vt:vector>
  </HeadingPairs>
  <TitlesOfParts>
    <vt:vector size="11" baseType="lpstr">
      <vt:lpstr>Anleitung &amp; Glossar</vt:lpstr>
      <vt:lpstr>Stammdaten</vt:lpstr>
      <vt:lpstr>Prüfung ER</vt:lpstr>
      <vt:lpstr>Prüfung Bilanz</vt:lpstr>
      <vt:lpstr>Auswertung</vt:lpstr>
      <vt:lpstr>Haftungsausschluss</vt:lpstr>
      <vt:lpstr>Auswertung!Druckbereich</vt:lpstr>
      <vt:lpstr>'Prüfung Bilanz'!Druckbereich</vt:lpstr>
      <vt:lpstr>'Prüfung ER'!Druckbereich</vt:lpstr>
      <vt:lpstr>Stammdaten!Druckbereich</vt:lpstr>
      <vt:lpstr>'Prüfung ER'!Drucktitel</vt:lpstr>
    </vt:vector>
  </TitlesOfParts>
  <Company>Kanton St.Gallen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Janjic Dejan DI-AfGE-GAS</dc:creator>
  <cp:lastModifiedBy>Janjic Dejan DI-AfGE-GAS</cp:lastModifiedBy>
  <cp:lastPrinted>2020-04-08T12:33:49Z</cp:lastPrinted>
  <dcterms:created xsi:type="dcterms:W3CDTF">2019-05-24T07:14:49Z</dcterms:created>
  <dcterms:modified xsi:type="dcterms:W3CDTF">2020-04-09T07:08:38Z</dcterms:modified>
</cp:coreProperties>
</file>