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284" documentId="8_{1F18B53A-86E0-4B2D-AF87-154C455F55CD}" xr6:coauthVersionLast="47" xr6:coauthVersionMax="47" xr10:uidLastSave="{41C702FD-8EFC-4D71-84BA-EEED3C3AC2E2}"/>
  <bookViews>
    <workbookView xWindow="28680" yWindow="-120" windowWidth="29040" windowHeight="15720" xr2:uid="{00000000-000D-0000-FFFF-FFFF00000000}"/>
  </bookViews>
  <sheets>
    <sheet name="NEU" sheetId="1" r:id="rId1"/>
    <sheet name="Tabelle2" sheetId="2" r:id="rId2"/>
    <sheet name="Tabelle3" sheetId="3" r:id="rId3"/>
  </sheets>
  <externalReferences>
    <externalReference r:id="rId4"/>
  </externalReferences>
  <definedNames>
    <definedName name="Departemente">[1]Pick!$D$2:$D$11</definedName>
    <definedName name="_xlnm.Print_Area" localSheetId="0">NEU!$A$1:$M$67</definedName>
    <definedName name="Li_Anrede">[1]Pick!$G$2:$G$3</definedName>
    <definedName name="Li_AnstArt">[1]Pick!$E$2:$E$3</definedName>
    <definedName name="Lohnart">[1]Pick!$L$2:$L$3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1" l="1"/>
  <c r="G14" i="1"/>
  <c r="I19" i="1"/>
  <c r="I20" i="1"/>
  <c r="I18" i="1"/>
  <c r="L14" i="1"/>
  <c r="L15" i="1" s="1"/>
  <c r="L12" i="1" s="1"/>
  <c r="I23" i="1" s="1"/>
  <c r="I14" i="1"/>
  <c r="I26" i="1" l="1"/>
  <c r="I28" i="1"/>
  <c r="I27" i="1"/>
  <c r="L20" i="1"/>
  <c r="I22" i="1"/>
  <c r="I24" i="1"/>
  <c r="L28" i="1" l="1"/>
  <c r="L24" i="1"/>
  <c r="M30" i="1" l="1"/>
  <c r="A1" i="1"/>
</calcChain>
</file>

<file path=xl/sharedStrings.xml><?xml version="1.0" encoding="utf-8"?>
<sst xmlns="http://schemas.openxmlformats.org/spreadsheetml/2006/main" count="95" uniqueCount="73">
  <si>
    <t>V2025-03</t>
  </si>
  <si>
    <t xml:space="preserve">Dept./Amt/Abteilung </t>
  </si>
  <si>
    <t>Amt für XY</t>
  </si>
  <si>
    <t xml:space="preserve">Name </t>
  </si>
  <si>
    <t>Name</t>
  </si>
  <si>
    <t xml:space="preserve">Vorname </t>
  </si>
  <si>
    <t>Vorname</t>
  </si>
  <si>
    <t xml:space="preserve">Geburtsdatum </t>
  </si>
  <si>
    <t xml:space="preserve">Funktion </t>
  </si>
  <si>
    <t>Stellenbezeichnung</t>
  </si>
  <si>
    <t>Brutto-Jahresstunden (Art. 27 und 77 PersV; sGS 143.11)</t>
  </si>
  <si>
    <t>2190 Stunden bei 42-Std.-Woche</t>
  </si>
  <si>
    <t>2399 Stunden bei 46-Std.-Woche</t>
  </si>
  <si>
    <t>2503 Stunden bei 48-Std.-Woche</t>
  </si>
  <si>
    <t>Basis-Stundenlohn</t>
  </si>
  <si>
    <t>Fr.</t>
  </si>
  <si>
    <t>Grundlohn pro Jahr (x12)</t>
  </si>
  <si>
    <t>Ansatz:</t>
  </si>
  <si>
    <r>
      <t xml:space="preserve">Anteil </t>
    </r>
    <r>
      <rPr>
        <b/>
        <sz val="9"/>
        <rFont val="Arial"/>
        <family val="2"/>
      </rPr>
      <t>13. Monatsgehalt</t>
    </r>
    <r>
      <rPr>
        <sz val="9"/>
        <rFont val="Arial"/>
        <family val="2"/>
      </rPr>
      <t xml:space="preserve"> im pauschalen Stundenlohn</t>
    </r>
  </si>
  <si>
    <t xml:space="preserve"> nein; separate Auszahlung im Juni oder Dezember</t>
  </si>
  <si>
    <t>Pauschale Abgeltung von Ferien, Feier- und Ruhetagen sowie Kurzabsenzen</t>
  </si>
  <si>
    <t>16,5 % Zuschlag für</t>
  </si>
  <si>
    <t>Ferientage</t>
  </si>
  <si>
    <t>%     = Fr.</t>
  </si>
  <si>
    <t>Feier-/Ruhetage</t>
  </si>
  <si>
    <t>Tage Kurzabsenzen</t>
  </si>
  <si>
    <t>19.2 % Zuschlag für</t>
  </si>
  <si>
    <t>20.3 % Zuschlag für</t>
  </si>
  <si>
    <t>Pauschal-Stundenlohn*</t>
  </si>
  <si>
    <t>Der pauschale Stundenlohn beträgt</t>
  </si>
  <si>
    <t>* vorbehältlich Abweichungen durch allfällige Rundungsdifferenzen</t>
  </si>
  <si>
    <t>Für Kinder- und Ausbildungszulagen gilt das übliche Bewilligungsverfahren.</t>
  </si>
  <si>
    <t>Die Sozialzulagen und allfällige Inkonvenienzzulagen sind nicht berücksichtigt.</t>
  </si>
  <si>
    <t>Bitte beachte die Erläuterungen zur Berechnung des Stundenlohns auf der 2. Seite.</t>
  </si>
  <si>
    <t>Bemerkungen:</t>
  </si>
  <si>
    <t>Bemerkungen</t>
  </si>
  <si>
    <t xml:space="preserve">Datum </t>
  </si>
  <si>
    <t>Departement</t>
  </si>
  <si>
    <t xml:space="preserve">Visum </t>
  </si>
  <si>
    <t>sig. J. Steiner</t>
  </si>
  <si>
    <t>HR Management</t>
  </si>
  <si>
    <t>Strasse</t>
  </si>
  <si>
    <t>Kopie an Mitarberin / Mitarbeiter</t>
  </si>
  <si>
    <t>9001 St.Gallen</t>
  </si>
  <si>
    <t>Erläuterungen zum Berechnungsschema für Stundenlöhne</t>
  </si>
  <si>
    <t>Seite 2</t>
  </si>
  <si>
    <t>1.</t>
  </si>
  <si>
    <t>Anwendungsbereich</t>
  </si>
  <si>
    <t xml:space="preserve">Stundenlohn kann mit Mitarbeiterinnen und Mitarbeitern vereinbart werden, die 
- für eine befristete Zeit von weniger als drei Monaten angestellt sind,
- deren Beschäftigungsgrad grosse Schwankungen erfährt oder
- die dauernd mit einem Beschäftigungsgrad von weniger als 25 % arbeiten. </t>
  </si>
  <si>
    <t>2.</t>
  </si>
  <si>
    <t>Rechtsgrundlage</t>
  </si>
  <si>
    <t>Art. 76 ff. der Personalverordnung (sGS 143.11; abgekürzt PersV) und Personalhandbuch PHB SG 50.4.</t>
  </si>
  <si>
    <t>3.</t>
  </si>
  <si>
    <t>Berechnung</t>
  </si>
  <si>
    <t>Die Berechnung erfolgt gemäss Art. 77 PersV. Ferien und Kurzabsenzen nach Art. 66 PersV sowie die ersten drei 
Tage einer Absenz wegen Krankheit oder Unfall werden pauschal abgegolten (Art. 78 PersV). 
Die Verteilung der Zuschläge auf die einzelnen Abwesenheiten dient der Information der Mitarbeiterin / des Mitarbeiters.</t>
  </si>
  <si>
    <t>Brutto-Jahresstunden</t>
  </si>
  <si>
    <t>Entsprechend den 52.143 Wochen je Jahr (365 Tage geteilt durch 7 Tage) und 
der massgebenden Wochenarbeitszeit ergeben sich die Brutto-Jahresstunden.</t>
  </si>
  <si>
    <t>Es gilt die übliche Praxis zur Berechnung des Anfangslohns. Es ist zu ent-scheiden, ob der 13. Monatslohn laufend mit dem Stunden-/Tagesansatz oder separat im Juni und Dezember ausgerichtet werden soll.</t>
  </si>
  <si>
    <t>Pauschale Abgeltung (Zuschläge)</t>
  </si>
  <si>
    <t>Die pauschal abzugeltende, bezahlte Freizeit (= Ferien-, Feier-, Ruhetage und 
Kurzabsenden) von 37, 42 bzw. 44 Tagen wird in Prozenten der jährlich effektiv 
zu leistenden Arbeitszeit ausgedrückt.</t>
  </si>
  <si>
    <t>100% x 37 Tage</t>
  </si>
  <si>
    <t>100% x 44 Tage</t>
  </si>
  <si>
    <t>= 20.3%</t>
  </si>
  <si>
    <t>(52.143 x 5 Tage) - 37 Tage</t>
  </si>
  <si>
    <t>(52.143 x 5 Tage) - 44 Tage</t>
  </si>
  <si>
    <t>100% x 42 Tage</t>
  </si>
  <si>
    <t>(52.143 x 5 Tage) - 42 Tage</t>
  </si>
  <si>
    <t>4.</t>
  </si>
  <si>
    <t>Länger dauernde Absenzen</t>
  </si>
  <si>
    <t>Spalte1</t>
  </si>
  <si>
    <t>= 16.5%</t>
  </si>
  <si>
    <t>= 19.2%</t>
  </si>
  <si>
    <r>
      <rPr>
        <sz val="9"/>
        <color rgb="FF000000"/>
        <rFont val="Arial"/>
      </rPr>
      <t xml:space="preserve">Die ersten drei Tage einer Absenz wegen Krankheit oder Unfall gelten als Kurzabsenz und sind somit pauschal abgegolten (Art. 78 PersV). Diese Frist von drei Tagen beginnt mit jeder Absenz neu. 
Ab dem vierten ausfallenden Beschäftigungstag besteht ein Besoldungsanspruch, der sich wie folgt berechnet:
- Für das prozentuale Ausmass ist der effektive Beschäftigungsgrad der letzten 12 Monate vor der Absenz massgebend.
- Bei Zahlungen für Absenzen ab viertem Tag wird der Ansatz des Stundenlohns um den Prozentsatz der entschädigten 
  Kurzabsenzen gekürzt (Lohnart </t>
    </r>
    <r>
      <rPr>
        <sz val="9"/>
        <rFont val="Arial"/>
        <family val="2"/>
      </rPr>
      <t>1603</t>
    </r>
    <r>
      <rPr>
        <sz val="9"/>
        <color rgb="FF000000"/>
        <rFont val="Arial"/>
      </rPr>
      <t xml:space="preserve">, Stundenlohn ohne Zuschlag für den Anteil Kurzabsenzen). 
- Ab dem 45. Tag erfolgt die Ferienkürzung gemäss Art. 62 PersV (Lohnart </t>
    </r>
    <r>
      <rPr>
        <sz val="9"/>
        <rFont val="Arial"/>
        <family val="2"/>
      </rPr>
      <t>1604</t>
    </r>
    <r>
      <rPr>
        <sz val="9"/>
        <color rgb="FF000000"/>
        <rFont val="Arial"/>
      </rPr>
      <t>, Stundenlohn ohne Zuschlag für den  
  Anteil Kurzabsenzen und Ferien).
- Der Zuschlag für Feier- und Ruhetage wird immer ausbezahlt.
- Die Kürzung des Lohnes in der 80%-Phase erfolgt durch Abzug eines Fünftels der Stunden aus der Lohnfortzahlung 
  und wird bei der Erfassung entsprechend deklariert.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</si>
</sst>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Arial"/>
      <family val="2"/>
      <scheme val="minor"/>
    </font>
    <font>
      <sz val="10.5"/>
      <color theme="1"/>
      <name val="Arial"/>
      <family val="2"/>
    </font>
    <font>
      <b/>
      <sz val="14"/>
      <color theme="1"/>
      <name val="Arial"/>
      <family val="2"/>
    </font>
    <font>
      <sz val="10"/>
      <name val="Arial"/>
      <family val="2"/>
    </font>
    <font>
      <sz val="9"/>
      <color theme="1"/>
      <name val="Arial"/>
      <family val="2"/>
    </font>
    <font>
      <sz val="9"/>
      <name val="Arial"/>
      <family val="2"/>
    </font>
    <font>
      <b/>
      <sz val="9"/>
      <name val="Arial"/>
      <family val="2"/>
    </font>
    <font>
      <sz val="9"/>
      <color rgb="FFFF0000"/>
      <name val="Arial"/>
      <family val="2"/>
    </font>
    <font>
      <b/>
      <sz val="9"/>
      <color theme="1"/>
      <name val="Arial"/>
      <family val="2"/>
    </font>
    <font>
      <sz val="10"/>
      <name val="MS Sans Serif"/>
    </font>
    <font>
      <sz val="8.5"/>
      <name val="Arial"/>
      <family val="2"/>
    </font>
    <font>
      <b/>
      <sz val="13.5"/>
      <name val="Arial"/>
      <family val="2"/>
    </font>
    <font>
      <sz val="8"/>
      <name val="Arial"/>
      <family val="2"/>
      <scheme val="minor"/>
    </font>
    <font>
      <sz val="8"/>
      <color theme="1"/>
      <name val="Arial"/>
      <family val="2"/>
    </font>
    <font>
      <sz val="9"/>
      <color theme="1"/>
      <name val="Arial"/>
      <family val="2"/>
      <scheme val="minor"/>
    </font>
    <font>
      <i/>
      <sz val="9"/>
      <color indexed="56"/>
      <name val="Arial"/>
      <family val="2"/>
    </font>
    <font>
      <sz val="9"/>
      <color rgb="FF000000"/>
      <name val="Arial"/>
      <family val="2"/>
      <scheme val="minor"/>
    </font>
    <font>
      <b/>
      <sz val="11"/>
      <name val="Arial"/>
      <family val="2"/>
    </font>
    <font>
      <b/>
      <sz val="11"/>
      <color theme="1"/>
      <name val="Arial"/>
      <family val="2"/>
    </font>
    <font>
      <sz val="9"/>
      <color rgb="FF000000"/>
      <name val="Arial"/>
    </font>
    <font>
      <sz val="9"/>
      <name val="Arial"/>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89999084444715716"/>
        <bgColor indexed="64"/>
      </patternFill>
    </fill>
  </fills>
  <borders count="8">
    <border>
      <left/>
      <right/>
      <top/>
      <bottom/>
      <diagonal/>
    </border>
    <border>
      <left/>
      <right/>
      <top/>
      <bottom style="hair">
        <color indexed="64"/>
      </bottom>
      <diagonal/>
    </border>
    <border>
      <left/>
      <right/>
      <top style="hair">
        <color indexed="64"/>
      </top>
      <bottom style="hair">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9" fillId="0" borderId="0"/>
  </cellStyleXfs>
  <cellXfs count="91">
    <xf numFmtId="0" fontId="0" fillId="0" borderId="0" xfId="0"/>
    <xf numFmtId="0" fontId="3" fillId="0" borderId="0" xfId="1" applyFont="1"/>
    <xf numFmtId="0" fontId="3" fillId="0" borderId="0" xfId="1" applyFont="1" applyAlignment="1">
      <alignment horizontal="right" vertical="center"/>
    </xf>
    <xf numFmtId="0" fontId="11" fillId="0" borderId="0" xfId="1" applyFont="1" applyAlignment="1">
      <alignment vertical="top"/>
    </xf>
    <xf numFmtId="0" fontId="3" fillId="0" borderId="0" xfId="1" applyFont="1" applyAlignment="1">
      <alignment vertical="top"/>
    </xf>
    <xf numFmtId="2" fontId="3" fillId="0" borderId="0" xfId="1" applyNumberFormat="1" applyFont="1" applyAlignment="1">
      <alignment vertical="top"/>
    </xf>
    <xf numFmtId="0" fontId="10" fillId="0" borderId="0" xfId="1" applyFont="1" applyAlignment="1">
      <alignment horizontal="right" vertical="top"/>
    </xf>
    <xf numFmtId="0" fontId="5" fillId="0" borderId="0" xfId="1" applyFont="1" applyAlignment="1">
      <alignment vertical="center"/>
    </xf>
    <xf numFmtId="0" fontId="5" fillId="0" borderId="0" xfId="1" applyFont="1"/>
    <xf numFmtId="0" fontId="5" fillId="0" borderId="0" xfId="1" applyFont="1" applyAlignment="1">
      <alignment vertical="top"/>
    </xf>
    <xf numFmtId="0" fontId="5" fillId="0" borderId="3" xfId="1" applyFont="1" applyBorder="1" applyAlignment="1">
      <alignment horizontal="center"/>
    </xf>
    <xf numFmtId="0" fontId="5" fillId="0" borderId="0" xfId="1" applyFont="1" applyAlignment="1">
      <alignment horizontal="right"/>
    </xf>
    <xf numFmtId="0" fontId="5" fillId="0" borderId="0" xfId="0" applyFont="1" applyAlignment="1" applyProtection="1">
      <alignment horizontal="right" vertical="center"/>
      <protection locked="0"/>
      <extLst>
        <ext xmlns:xfpb="http://schemas.microsoft.com/office/spreadsheetml/2022/featurepropertybag" uri="{C7286773-470A-42A8-94C5-96B5CB345126}">
          <xfpb:xfComplement i="0"/>
        </ext>
      </extLst>
    </xf>
    <xf numFmtId="0" fontId="14" fillId="4" borderId="1" xfId="0" applyFont="1" applyFill="1" applyBorder="1" applyAlignment="1" applyProtection="1">
      <alignment horizontal="center" vertical="center"/>
      <protection locked="0"/>
    </xf>
    <xf numFmtId="0" fontId="2" fillId="0" borderId="0" xfId="0" applyFont="1"/>
    <xf numFmtId="0" fontId="1" fillId="0" borderId="0" xfId="0" applyFont="1"/>
    <xf numFmtId="0" fontId="13" fillId="0" borderId="0" xfId="0" applyFont="1" applyAlignment="1">
      <alignment horizontal="right"/>
    </xf>
    <xf numFmtId="0" fontId="4" fillId="0" borderId="0" xfId="0" applyFont="1"/>
    <xf numFmtId="0" fontId="4" fillId="0" borderId="0" xfId="0" applyFont="1" applyAlignment="1">
      <alignment vertical="center"/>
    </xf>
    <xf numFmtId="0" fontId="4" fillId="0" borderId="0" xfId="0" applyFont="1" applyAlignment="1">
      <alignment horizontal="right" vertical="center"/>
    </xf>
    <xf numFmtId="0" fontId="5" fillId="0" borderId="0" xfId="0" applyFont="1" applyAlignment="1">
      <alignment horizontal="right" vertical="center"/>
    </xf>
    <xf numFmtId="0" fontId="14" fillId="0" borderId="0" xfId="0" applyFont="1" applyAlignment="1">
      <alignment vertical="center"/>
    </xf>
    <xf numFmtId="0" fontId="15" fillId="0" borderId="0" xfId="0" applyFont="1" applyAlignment="1">
      <alignment vertical="center"/>
    </xf>
    <xf numFmtId="0" fontId="14" fillId="0" borderId="0" xfId="0" applyFont="1" applyAlignment="1">
      <alignment horizontal="right" vertical="center"/>
    </xf>
    <xf numFmtId="0" fontId="5" fillId="2" borderId="5" xfId="0" applyFont="1" applyFill="1" applyBorder="1" applyAlignment="1">
      <alignment horizontal="right" vertical="center"/>
    </xf>
    <xf numFmtId="0" fontId="5" fillId="2" borderId="6" xfId="0" applyFont="1" applyFill="1" applyBorder="1"/>
    <xf numFmtId="0" fontId="5" fillId="2" borderId="6" xfId="0" applyFont="1" applyFill="1" applyBorder="1" applyAlignment="1">
      <alignment vertical="center"/>
    </xf>
    <xf numFmtId="0" fontId="4" fillId="2" borderId="6" xfId="0" applyFont="1" applyFill="1" applyBorder="1"/>
    <xf numFmtId="0" fontId="4" fillId="2" borderId="7" xfId="0" applyFont="1" applyFill="1" applyBorder="1"/>
    <xf numFmtId="2" fontId="5" fillId="0" borderId="0" xfId="0" applyNumberFormat="1"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4" fontId="5" fillId="0" borderId="0" xfId="0" applyNumberFormat="1" applyFont="1" applyAlignment="1">
      <alignment horizontal="right" vertical="center"/>
    </xf>
    <xf numFmtId="49" fontId="8" fillId="2" borderId="5" xfId="0" applyNumberFormat="1" applyFont="1" applyFill="1" applyBorder="1" applyAlignment="1">
      <alignment horizontal="right" vertical="center"/>
    </xf>
    <xf numFmtId="0" fontId="8" fillId="2" borderId="6" xfId="0" applyFont="1" applyFill="1" applyBorder="1" applyAlignment="1">
      <alignment vertical="center"/>
    </xf>
    <xf numFmtId="0" fontId="4" fillId="2" borderId="6" xfId="0" applyFont="1" applyFill="1" applyBorder="1" applyAlignment="1">
      <alignment vertical="center"/>
    </xf>
    <xf numFmtId="0" fontId="8" fillId="2" borderId="6" xfId="0" applyFont="1" applyFill="1" applyBorder="1" applyAlignment="1">
      <alignment horizontal="center" vertical="center"/>
    </xf>
    <xf numFmtId="0" fontId="4" fillId="3" borderId="0" xfId="0" applyFont="1" applyFill="1"/>
    <xf numFmtId="2" fontId="5" fillId="0" borderId="0" xfId="0" quotePrefix="1" applyNumberFormat="1" applyFont="1" applyAlignment="1">
      <alignment vertical="center"/>
    </xf>
    <xf numFmtId="0" fontId="5" fillId="0" borderId="0" xfId="0" applyFont="1"/>
    <xf numFmtId="0" fontId="5" fillId="0" borderId="0" xfId="0" applyFont="1" applyAlignment="1">
      <alignment horizontal="center"/>
    </xf>
    <xf numFmtId="0" fontId="5" fillId="2" borderId="7" xfId="0" applyFont="1" applyFill="1" applyBorder="1" applyAlignment="1">
      <alignment vertical="center"/>
    </xf>
    <xf numFmtId="0" fontId="5" fillId="0" borderId="0" xfId="0" applyFont="1" applyAlignment="1">
      <alignment horizontal="left" vertical="center"/>
    </xf>
    <xf numFmtId="4" fontId="5" fillId="0" borderId="1" xfId="0" applyNumberFormat="1" applyFont="1" applyBorder="1" applyAlignment="1">
      <alignment vertical="center"/>
    </xf>
    <xf numFmtId="4" fontId="5" fillId="0" borderId="0" xfId="0" applyNumberFormat="1" applyFont="1" applyAlignment="1">
      <alignment vertical="center"/>
    </xf>
    <xf numFmtId="0" fontId="4" fillId="2" borderId="6" xfId="0" applyFont="1" applyFill="1" applyBorder="1" applyAlignment="1">
      <alignment horizontal="right" vertical="center"/>
    </xf>
    <xf numFmtId="0" fontId="6" fillId="2" borderId="6" xfId="0" applyFont="1" applyFill="1" applyBorder="1" applyAlignment="1">
      <alignment horizontal="center" vertical="center"/>
    </xf>
    <xf numFmtId="4" fontId="6" fillId="2" borderId="7" xfId="0" applyNumberFormat="1" applyFont="1" applyFill="1" applyBorder="1" applyAlignment="1">
      <alignment vertical="center"/>
    </xf>
    <xf numFmtId="0" fontId="4" fillId="0" borderId="1" xfId="0" applyFont="1" applyBorder="1" applyAlignment="1">
      <alignment vertical="center"/>
    </xf>
    <xf numFmtId="0" fontId="4" fillId="4" borderId="0" xfId="0" applyFont="1" applyFill="1" applyAlignment="1">
      <alignment vertical="center"/>
    </xf>
    <xf numFmtId="0" fontId="5" fillId="0" borderId="0" xfId="1" applyFont="1" applyAlignment="1">
      <alignment vertical="top" wrapText="1"/>
    </xf>
    <xf numFmtId="0" fontId="5" fillId="0" borderId="0" xfId="1" quotePrefix="1" applyFont="1" applyAlignment="1">
      <alignment horizontal="left" vertical="center"/>
    </xf>
    <xf numFmtId="0" fontId="5" fillId="0" borderId="0" xfId="1" applyFont="1" applyAlignment="1">
      <alignment horizontal="right" vertical="center"/>
    </xf>
    <xf numFmtId="0" fontId="1" fillId="0" borderId="0" xfId="0" applyFont="1" applyAlignment="1">
      <alignment horizontal="right"/>
    </xf>
    <xf numFmtId="0" fontId="6" fillId="0" borderId="0" xfId="1" applyFont="1" applyAlignment="1">
      <alignment horizontal="left" vertical="top"/>
    </xf>
    <xf numFmtId="0" fontId="6" fillId="0" borderId="0" xfId="1" applyFont="1" applyAlignment="1">
      <alignment vertical="top"/>
    </xf>
    <xf numFmtId="0" fontId="5" fillId="0" borderId="0" xfId="1" quotePrefix="1" applyFont="1" applyAlignment="1">
      <alignment vertical="center"/>
    </xf>
    <xf numFmtId="0" fontId="1" fillId="0" borderId="3" xfId="0" applyFont="1" applyBorder="1"/>
    <xf numFmtId="0" fontId="5" fillId="0" borderId="0" xfId="1" applyFont="1" applyAlignment="1">
      <alignment horizontal="right" vertical="top"/>
    </xf>
    <xf numFmtId="0" fontId="5" fillId="0" borderId="3" xfId="1" applyFont="1" applyBorder="1"/>
    <xf numFmtId="0" fontId="5" fillId="0" borderId="4" xfId="1" applyFont="1" applyBorder="1" applyAlignment="1">
      <alignment horizontal="right" vertical="top"/>
    </xf>
    <xf numFmtId="0" fontId="17" fillId="0" borderId="0" xfId="1" quotePrefix="1" applyFont="1" applyAlignment="1">
      <alignment horizontal="right"/>
    </xf>
    <xf numFmtId="0" fontId="17" fillId="0" borderId="0" xfId="1" applyFont="1"/>
    <xf numFmtId="0" fontId="17" fillId="0" borderId="0" xfId="1" applyFont="1" applyAlignment="1">
      <alignment horizontal="right"/>
    </xf>
    <xf numFmtId="2" fontId="17" fillId="0" borderId="0" xfId="1" applyNumberFormat="1" applyFont="1"/>
    <xf numFmtId="0" fontId="18" fillId="0" borderId="0" xfId="0" applyFont="1"/>
    <xf numFmtId="0" fontId="5" fillId="0" borderId="0" xfId="1" applyFont="1" applyAlignment="1">
      <alignment horizontal="left" vertical="top" wrapText="1"/>
    </xf>
    <xf numFmtId="0" fontId="4" fillId="3" borderId="0" xfId="0" applyFont="1" applyFill="1" applyAlignment="1">
      <alignment vertical="center"/>
    </xf>
    <xf numFmtId="0" fontId="13" fillId="0" borderId="0" xfId="0" applyFont="1" applyAlignment="1">
      <alignment vertical="top"/>
    </xf>
    <xf numFmtId="0" fontId="6" fillId="2" borderId="6" xfId="0" applyFont="1" applyFill="1" applyBorder="1" applyAlignment="1">
      <alignment vertical="center"/>
    </xf>
    <xf numFmtId="0" fontId="5" fillId="0" borderId="3" xfId="1" applyFont="1" applyBorder="1" applyAlignment="1">
      <alignment horizontal="center"/>
    </xf>
    <xf numFmtId="0" fontId="5" fillId="0" borderId="0" xfId="1" applyFont="1" applyAlignment="1">
      <alignment horizontal="left" vertical="top" wrapText="1"/>
    </xf>
    <xf numFmtId="0" fontId="16" fillId="0" borderId="0" xfId="0" applyFont="1" applyAlignment="1">
      <alignment horizontal="right" vertical="center"/>
    </xf>
    <xf numFmtId="0" fontId="5" fillId="4" borderId="0" xfId="0" applyFont="1" applyFill="1" applyAlignment="1" applyProtection="1">
      <alignment horizontal="left"/>
      <protection locked="0"/>
    </xf>
    <xf numFmtId="14" fontId="5" fillId="4" borderId="2" xfId="0" applyNumberFormat="1" applyFont="1" applyFill="1" applyBorder="1" applyAlignment="1" applyProtection="1">
      <alignment horizontal="left" vertical="center"/>
      <protection locked="0"/>
    </xf>
    <xf numFmtId="0" fontId="5" fillId="0" borderId="0" xfId="0" applyFont="1" applyAlignment="1">
      <alignment horizontal="right" vertical="center"/>
    </xf>
    <xf numFmtId="14" fontId="5" fillId="4" borderId="1" xfId="0" applyNumberFormat="1" applyFont="1" applyFill="1" applyBorder="1" applyAlignment="1" applyProtection="1">
      <alignment horizontal="left" vertical="center"/>
      <protection locked="0"/>
    </xf>
    <xf numFmtId="0" fontId="14" fillId="4" borderId="1" xfId="0" applyFont="1" applyFill="1" applyBorder="1" applyAlignment="1" applyProtection="1">
      <alignment horizontal="left" vertical="center"/>
      <protection locked="0"/>
    </xf>
    <xf numFmtId="4" fontId="6" fillId="2" borderId="6" xfId="0" applyNumberFormat="1" applyFont="1" applyFill="1" applyBorder="1" applyAlignment="1">
      <alignment horizontal="right" vertical="center"/>
    </xf>
    <xf numFmtId="4" fontId="6" fillId="2" borderId="7" xfId="0" applyNumberFormat="1" applyFont="1" applyFill="1" applyBorder="1" applyAlignment="1">
      <alignment horizontal="right" vertical="center"/>
    </xf>
    <xf numFmtId="4" fontId="5" fillId="4" borderId="1" xfId="0" applyNumberFormat="1" applyFont="1" applyFill="1" applyBorder="1" applyAlignment="1" applyProtection="1">
      <alignment horizontal="right" vertical="center"/>
      <protection locked="0"/>
    </xf>
    <xf numFmtId="4" fontId="5" fillId="0" borderId="0" xfId="0" applyNumberFormat="1" applyFont="1" applyAlignment="1">
      <alignment horizontal="right" vertical="center"/>
    </xf>
    <xf numFmtId="0" fontId="5" fillId="4" borderId="1" xfId="0" applyFont="1" applyFill="1" applyBorder="1" applyAlignment="1" applyProtection="1">
      <alignment horizontal="left" vertical="center"/>
      <protection locked="0"/>
    </xf>
    <xf numFmtId="0" fontId="4" fillId="4" borderId="1" xfId="0" applyFont="1" applyFill="1" applyBorder="1" applyAlignment="1" applyProtection="1">
      <alignment horizontal="left" vertical="center"/>
      <protection locked="0"/>
    </xf>
    <xf numFmtId="0" fontId="5" fillId="4" borderId="0" xfId="0" applyFont="1" applyFill="1" applyAlignment="1" applyProtection="1">
      <alignment horizontal="left" vertical="center"/>
      <protection locked="0"/>
    </xf>
    <xf numFmtId="4" fontId="5" fillId="4" borderId="1" xfId="0" applyNumberFormat="1" applyFont="1" applyFill="1" applyBorder="1" applyAlignment="1" applyProtection="1">
      <alignment horizontal="left" vertical="center"/>
      <protection locked="0"/>
    </xf>
    <xf numFmtId="4" fontId="7" fillId="0" borderId="0" xfId="0" applyNumberFormat="1" applyFont="1" applyAlignment="1">
      <alignment horizontal="right" vertical="center"/>
    </xf>
    <xf numFmtId="4" fontId="5" fillId="0" borderId="0" xfId="0" applyNumberFormat="1" applyFont="1" applyAlignment="1">
      <alignment horizontal="left" vertical="center"/>
    </xf>
    <xf numFmtId="4" fontId="5" fillId="0" borderId="4" xfId="0" applyNumberFormat="1" applyFont="1" applyBorder="1" applyAlignment="1">
      <alignment horizontal="right" vertical="center"/>
    </xf>
    <xf numFmtId="0" fontId="5" fillId="0" borderId="4" xfId="0" applyFont="1" applyBorder="1" applyAlignment="1">
      <alignment horizontal="right" vertical="center"/>
    </xf>
    <xf numFmtId="0" fontId="20" fillId="0" borderId="0" xfId="1" applyFont="1" applyAlignment="1">
      <alignment horizontal="left" vertical="top" wrapText="1"/>
    </xf>
  </cellXfs>
  <cellStyles count="2">
    <cellStyle name="Standard" xfId="0" builtinId="0"/>
    <cellStyle name="Standard 2" xfId="1" xr:uid="{6845F4CD-FCA1-4E81-B99A-72F5DDEF2767}"/>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1.xml"/><Relationship Id="rId5" Type="http://schemas.openxmlformats.org/officeDocument/2006/relationships/theme" Target="theme/theme1.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microsoft.com/office/2022/11/relationships/FeaturePropertyBag" Target="featurePropertyBag/featurePropertyBag.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ai8587\Downloads\Lohn_Berechnung_SG_V020_Anst.xlsm" TargetMode="External"/><Relationship Id="rId1" Type="http://schemas.openxmlformats.org/officeDocument/2006/relationships/externalLinkPath" Target="file:///C:\Users\iaa2102\AppData\Local\Microsoft\Windows\INetCache\Content.Outlook\5TYZ5JR3\Lohn_Berechnung_SG_V020_Ans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ingabe"/>
      <sheetName val="Diagramm"/>
      <sheetName val="Pick"/>
      <sheetName val="a"/>
      <sheetName val="RF_alle"/>
      <sheetName val="Erfa_Kurve"/>
    </sheetNames>
    <sheetDataSet>
      <sheetData sheetId="0"/>
      <sheetData sheetId="1" refreshError="1"/>
      <sheetData sheetId="2"/>
      <sheetData sheetId="3"/>
      <sheetData sheetId="4"/>
      <sheetData sheetId="5"/>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F9E8C20-24D4-484E-A880-2A5257A7DDB5}" name="Tabelle1" displayName="Tabelle1" ref="A1:A8" totalsRowShown="0">
  <autoFilter ref="A1:A8" xr:uid="{1F9E8C20-24D4-484E-A880-2A5257A7DDB5}"/>
  <tableColumns count="1">
    <tableColumn id="1" xr3:uid="{4ED927C9-7A36-4780-A55F-28ED817F3B4F}" name="Spalte1"/>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Theme abgedunkelt">
      <a:dk1>
        <a:srgbClr val="000000"/>
      </a:dk1>
      <a:lt1>
        <a:sysClr val="window" lastClr="FFFFFF"/>
      </a:lt1>
      <a:dk2>
        <a:srgbClr val="44546A"/>
      </a:dk2>
      <a:lt2>
        <a:srgbClr val="E7E6E6"/>
      </a:lt2>
      <a:accent1>
        <a:srgbClr val="009933"/>
      </a:accent1>
      <a:accent2>
        <a:srgbClr val="006699"/>
      </a:accent2>
      <a:accent3>
        <a:srgbClr val="CC3333"/>
      </a:accent3>
      <a:accent4>
        <a:srgbClr val="333300"/>
      </a:accent4>
      <a:accent5>
        <a:srgbClr val="003366"/>
      </a:accent5>
      <a:accent6>
        <a:srgbClr val="990033"/>
      </a:accent6>
      <a:hlink>
        <a:srgbClr val="0563C1"/>
      </a:hlink>
      <a:folHlink>
        <a:srgbClr val="800080"/>
      </a:folHlink>
    </a:clrScheme>
    <a:fontScheme name="Theme abgedunkelt">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90"/>
  <sheetViews>
    <sheetView showGridLines="0" tabSelected="1" showWhiteSpace="0" topLeftCell="A58" zoomScale="130" zoomScaleNormal="130" zoomScalePageLayoutView="115" workbookViewId="0">
      <selection activeCell="B67" sqref="B67:M67"/>
    </sheetView>
  </sheetViews>
  <sheetFormatPr baseColWidth="10" defaultColWidth="11.125" defaultRowHeight="13.5" x14ac:dyDescent="0.2"/>
  <cols>
    <col min="1" max="1" width="4.875" style="15" customWidth="1"/>
    <col min="2" max="2" width="13.625" style="15" customWidth="1"/>
    <col min="3" max="3" width="2.125" style="15" customWidth="1"/>
    <col min="4" max="4" width="11.125" style="15"/>
    <col min="5" max="5" width="3.5" style="15" customWidth="1"/>
    <col min="6" max="6" width="13.375" style="15" customWidth="1"/>
    <col min="7" max="7" width="5.625" style="15" customWidth="1"/>
    <col min="8" max="8" width="7.5" style="15" customWidth="1"/>
    <col min="9" max="9" width="5.625" style="15" customWidth="1"/>
    <col min="10" max="13" width="4.625" style="15" customWidth="1"/>
    <col min="14" max="16384" width="11.125" style="15"/>
  </cols>
  <sheetData>
    <row r="1" spans="1:18" ht="18" x14ac:dyDescent="0.25">
      <c r="A1" s="14" t="str">
        <f>"Berechnungsschema für Stundenlöhne"</f>
        <v>Berechnungsschema für Stundenlöhne</v>
      </c>
      <c r="B1" s="14"/>
      <c r="M1" s="16" t="s">
        <v>0</v>
      </c>
    </row>
    <row r="2" spans="1:18" s="17" customFormat="1" ht="15" customHeight="1" x14ac:dyDescent="0.2"/>
    <row r="3" spans="1:18" s="18" customFormat="1" ht="15" customHeight="1" x14ac:dyDescent="0.2">
      <c r="A3" s="72" t="s">
        <v>1</v>
      </c>
      <c r="B3" s="72"/>
      <c r="C3" s="83" t="s">
        <v>2</v>
      </c>
      <c r="D3" s="83"/>
      <c r="E3" s="83"/>
      <c r="F3" s="83"/>
      <c r="G3" s="83"/>
      <c r="H3" s="83"/>
      <c r="I3" s="83"/>
    </row>
    <row r="4" spans="1:18" s="18" customFormat="1" ht="15" customHeight="1" x14ac:dyDescent="0.2">
      <c r="A4" s="75" t="s">
        <v>3</v>
      </c>
      <c r="B4" s="75"/>
      <c r="C4" s="82" t="s">
        <v>4</v>
      </c>
      <c r="D4" s="82"/>
      <c r="E4" s="82"/>
      <c r="F4" s="20" t="s">
        <v>5</v>
      </c>
      <c r="G4" s="82" t="s">
        <v>6</v>
      </c>
      <c r="H4" s="82"/>
      <c r="I4" s="82"/>
      <c r="J4" s="21"/>
      <c r="K4" s="20"/>
      <c r="L4" s="20"/>
      <c r="M4" s="20"/>
    </row>
    <row r="5" spans="1:18" s="18" customFormat="1" ht="15" customHeight="1" x14ac:dyDescent="0.2">
      <c r="A5" s="75" t="s">
        <v>7</v>
      </c>
      <c r="B5" s="75"/>
      <c r="C5" s="74">
        <v>22075</v>
      </c>
      <c r="D5" s="74"/>
      <c r="E5" s="22"/>
      <c r="F5" s="23" t="s">
        <v>8</v>
      </c>
      <c r="G5" s="77" t="s">
        <v>9</v>
      </c>
      <c r="H5" s="77"/>
      <c r="I5" s="77"/>
      <c r="J5" s="77"/>
      <c r="K5" s="77"/>
      <c r="L5" s="77"/>
      <c r="M5" s="77"/>
    </row>
    <row r="6" spans="1:18" s="17" customFormat="1" ht="15" customHeight="1" x14ac:dyDescent="0.2"/>
    <row r="7" spans="1:18" s="17" customFormat="1" ht="15" customHeight="1" x14ac:dyDescent="0.2">
      <c r="A7" s="24"/>
      <c r="B7" s="69" t="s">
        <v>10</v>
      </c>
      <c r="C7" s="25"/>
      <c r="D7" s="26"/>
      <c r="E7" s="27"/>
      <c r="F7" s="27"/>
      <c r="G7" s="27"/>
      <c r="H7" s="27"/>
      <c r="I7" s="27"/>
      <c r="J7" s="27"/>
      <c r="K7" s="27"/>
      <c r="L7" s="27"/>
      <c r="M7" s="28"/>
    </row>
    <row r="8" spans="1:18" s="17" customFormat="1" ht="15" customHeight="1" x14ac:dyDescent="0.2">
      <c r="A8" s="12" t="b">
        <v>1</v>
      </c>
      <c r="B8" s="17" t="s">
        <v>11</v>
      </c>
      <c r="I8" s="20"/>
      <c r="J8" s="29"/>
      <c r="K8" s="20"/>
      <c r="L8" s="86"/>
      <c r="M8" s="86"/>
      <c r="N8" s="30"/>
      <c r="Q8" s="31"/>
      <c r="R8" s="32"/>
    </row>
    <row r="9" spans="1:18" s="17" customFormat="1" ht="15" customHeight="1" x14ac:dyDescent="0.2">
      <c r="A9" s="12" t="b">
        <v>0</v>
      </c>
      <c r="B9" s="17" t="s">
        <v>12</v>
      </c>
      <c r="I9" s="20"/>
      <c r="J9" s="29"/>
      <c r="K9" s="20"/>
      <c r="L9" s="86"/>
      <c r="M9" s="86"/>
    </row>
    <row r="10" spans="1:18" s="17" customFormat="1" ht="15" customHeight="1" x14ac:dyDescent="0.2">
      <c r="A10" s="12" t="b">
        <v>0</v>
      </c>
      <c r="B10" s="17" t="s">
        <v>13</v>
      </c>
      <c r="K10" s="20"/>
      <c r="L10" s="86"/>
      <c r="M10" s="86"/>
    </row>
    <row r="11" spans="1:18" s="17" customFormat="1" ht="15" customHeight="1" x14ac:dyDescent="0.2"/>
    <row r="12" spans="1:18" s="18" customFormat="1" ht="15" customHeight="1" x14ac:dyDescent="0.2">
      <c r="A12" s="33"/>
      <c r="B12" s="34" t="s">
        <v>14</v>
      </c>
      <c r="C12" s="35"/>
      <c r="D12" s="35"/>
      <c r="E12" s="35"/>
      <c r="F12" s="35"/>
      <c r="G12" s="35"/>
      <c r="H12" s="35"/>
      <c r="I12" s="35"/>
      <c r="J12" s="35"/>
      <c r="K12" s="36" t="s">
        <v>15</v>
      </c>
      <c r="L12" s="78">
        <f>IF(AND(A8=FALSE,A9=FALSE,A10=FALSE),"",IF(A8=TRUE,L15/2190,IF(A9=TRUE,L15/2399,IF(A10=TRUE,L15/2503,))))</f>
        <v>29.680365296803654</v>
      </c>
      <c r="M12" s="79"/>
    </row>
    <row r="13" spans="1:18" s="17" customFormat="1" ht="15" customHeight="1" x14ac:dyDescent="0.2">
      <c r="B13" s="67" t="s">
        <v>16</v>
      </c>
      <c r="C13" s="37"/>
      <c r="D13" s="37"/>
      <c r="E13" s="37"/>
      <c r="F13" s="30" t="s">
        <v>17</v>
      </c>
      <c r="G13" s="13">
        <v>2025</v>
      </c>
      <c r="K13" s="31" t="s">
        <v>15</v>
      </c>
      <c r="L13" s="80">
        <v>60000</v>
      </c>
      <c r="M13" s="80"/>
    </row>
    <row r="14" spans="1:18" s="17" customFormat="1" ht="15" customHeight="1" x14ac:dyDescent="0.2">
      <c r="A14" s="12" t="b">
        <v>1</v>
      </c>
      <c r="B14" s="30" t="s">
        <v>18</v>
      </c>
      <c r="C14" s="30"/>
      <c r="D14" s="30"/>
      <c r="E14" s="30"/>
      <c r="F14" s="30"/>
      <c r="G14" s="38" t="str">
        <f>IF(A14=TRUE,"1/12","")</f>
        <v>1/12</v>
      </c>
      <c r="H14" s="30" t="str">
        <f>IF(A14=TRUE,"von Fr.","")</f>
        <v>von Fr.</v>
      </c>
      <c r="I14" s="87">
        <f>IF(A14=TRUE,L13,"")</f>
        <v>60000</v>
      </c>
      <c r="J14" s="87"/>
      <c r="K14" s="31" t="s">
        <v>15</v>
      </c>
      <c r="L14" s="81">
        <f>IF(A14=TRUE,ROUND(L13/12*20,0)/20,"")</f>
        <v>5000</v>
      </c>
      <c r="M14" s="81"/>
    </row>
    <row r="15" spans="1:18" s="17" customFormat="1" ht="15" customHeight="1" x14ac:dyDescent="0.2">
      <c r="A15" s="12" t="b">
        <v>0</v>
      </c>
      <c r="B15" s="30" t="s">
        <v>19</v>
      </c>
      <c r="C15" s="30"/>
      <c r="D15" s="30"/>
      <c r="E15" s="30"/>
      <c r="F15" s="30"/>
      <c r="G15" s="29"/>
      <c r="H15" s="30"/>
      <c r="I15" s="30"/>
      <c r="J15" s="30"/>
      <c r="K15" s="31" t="s">
        <v>15</v>
      </c>
      <c r="L15" s="88">
        <f>SUM(L13:M14)</f>
        <v>65000</v>
      </c>
      <c r="M15" s="89"/>
    </row>
    <row r="16" spans="1:18" s="17" customFormat="1" ht="15" customHeight="1" x14ac:dyDescent="0.2">
      <c r="I16" s="39"/>
      <c r="J16" s="39"/>
      <c r="K16" s="40"/>
      <c r="L16" s="39"/>
      <c r="M16" s="39"/>
    </row>
    <row r="17" spans="1:13" s="18" customFormat="1" ht="15" customHeight="1" x14ac:dyDescent="0.2">
      <c r="A17" s="33"/>
      <c r="B17" s="34" t="s">
        <v>20</v>
      </c>
      <c r="C17" s="35"/>
      <c r="D17" s="35"/>
      <c r="E17" s="35"/>
      <c r="F17" s="35"/>
      <c r="G17" s="35"/>
      <c r="H17" s="35"/>
      <c r="I17" s="26"/>
      <c r="J17" s="26"/>
      <c r="K17" s="26"/>
      <c r="L17" s="26"/>
      <c r="M17" s="41"/>
    </row>
    <row r="18" spans="1:13" s="18" customFormat="1" ht="15" customHeight="1" x14ac:dyDescent="0.2">
      <c r="B18" s="42" t="s">
        <v>21</v>
      </c>
      <c r="E18" s="20">
        <v>23</v>
      </c>
      <c r="F18" s="30" t="s">
        <v>22</v>
      </c>
      <c r="G18" s="29">
        <v>10.26</v>
      </c>
      <c r="H18" s="30" t="s">
        <v>23</v>
      </c>
      <c r="I18" s="43">
        <f>IF($G$13-YEAR($C$5)&lt;50,$L$12*G18/100,0)</f>
        <v>0</v>
      </c>
      <c r="J18" s="30"/>
      <c r="K18" s="30"/>
      <c r="L18" s="31"/>
      <c r="M18" s="30"/>
    </row>
    <row r="19" spans="1:13" s="18" customFormat="1" ht="15" customHeight="1" x14ac:dyDescent="0.2">
      <c r="B19" s="42"/>
      <c r="E19" s="30">
        <v>9</v>
      </c>
      <c r="F19" s="30" t="s">
        <v>24</v>
      </c>
      <c r="G19" s="29">
        <v>4.0199999999999996</v>
      </c>
      <c r="H19" s="30" t="s">
        <v>23</v>
      </c>
      <c r="I19" s="43">
        <f t="shared" ref="I19:I20" si="0">IF($G$13-YEAR($C$5)&lt;50,$L$12*G19/100,0)</f>
        <v>0</v>
      </c>
      <c r="J19" s="30"/>
      <c r="K19" s="30"/>
      <c r="L19" s="31"/>
      <c r="M19" s="32"/>
    </row>
    <row r="20" spans="1:13" s="18" customFormat="1" ht="15" customHeight="1" x14ac:dyDescent="0.2">
      <c r="B20" s="42"/>
      <c r="E20" s="30">
        <v>5</v>
      </c>
      <c r="F20" s="30" t="s">
        <v>25</v>
      </c>
      <c r="G20" s="29">
        <v>2.23</v>
      </c>
      <c r="H20" s="30" t="s">
        <v>23</v>
      </c>
      <c r="I20" s="43">
        <f t="shared" si="0"/>
        <v>0</v>
      </c>
      <c r="J20" s="30"/>
      <c r="K20" s="31" t="s">
        <v>15</v>
      </c>
      <c r="L20" s="81">
        <f>SUM(I18:I20)</f>
        <v>0</v>
      </c>
      <c r="M20" s="81"/>
    </row>
    <row r="21" spans="1:13" s="18" customFormat="1" ht="15" customHeight="1" x14ac:dyDescent="0.2">
      <c r="B21" s="42"/>
      <c r="E21" s="42"/>
      <c r="F21" s="42"/>
      <c r="G21" s="29"/>
      <c r="H21" s="30"/>
      <c r="I21" s="44"/>
      <c r="J21" s="30"/>
      <c r="K21" s="31"/>
      <c r="L21" s="20"/>
      <c r="M21" s="32"/>
    </row>
    <row r="22" spans="1:13" s="18" customFormat="1" ht="15" customHeight="1" x14ac:dyDescent="0.2">
      <c r="B22" s="42" t="s">
        <v>26</v>
      </c>
      <c r="E22" s="30">
        <v>28</v>
      </c>
      <c r="F22" s="30" t="s">
        <v>22</v>
      </c>
      <c r="G22" s="29">
        <v>12.8</v>
      </c>
      <c r="H22" s="30" t="s">
        <v>23</v>
      </c>
      <c r="I22" s="43">
        <f>IF(AND($G$13-YEAR($C$5)&gt;49,$G$13-YEAR($C$5)&lt;60),$L$12*G22/100,0)</f>
        <v>0</v>
      </c>
      <c r="J22" s="30"/>
      <c r="K22" s="31"/>
      <c r="L22" s="20"/>
      <c r="M22" s="32"/>
    </row>
    <row r="23" spans="1:13" s="18" customFormat="1" ht="15" customHeight="1" x14ac:dyDescent="0.2">
      <c r="B23" s="42"/>
      <c r="E23" s="30">
        <v>9</v>
      </c>
      <c r="F23" s="30" t="s">
        <v>24</v>
      </c>
      <c r="G23" s="29">
        <v>4.12</v>
      </c>
      <c r="H23" s="30" t="s">
        <v>23</v>
      </c>
      <c r="I23" s="43">
        <f t="shared" ref="I23:I24" si="1">IF(AND($G$13-YEAR($C$5)&gt;49,$G$13-YEAR($C$5)&lt;60),$L$12*G23/100,0)</f>
        <v>0</v>
      </c>
      <c r="J23" s="30"/>
      <c r="K23" s="31"/>
      <c r="L23" s="20"/>
      <c r="M23" s="32"/>
    </row>
    <row r="24" spans="1:13" s="18" customFormat="1" ht="15" customHeight="1" x14ac:dyDescent="0.2">
      <c r="B24" s="42"/>
      <c r="E24" s="30">
        <v>5</v>
      </c>
      <c r="F24" s="30" t="s">
        <v>25</v>
      </c>
      <c r="G24" s="29">
        <v>2.29</v>
      </c>
      <c r="H24" s="30" t="s">
        <v>23</v>
      </c>
      <c r="I24" s="43">
        <f t="shared" si="1"/>
        <v>0</v>
      </c>
      <c r="J24" s="30"/>
      <c r="K24" s="31" t="s">
        <v>15</v>
      </c>
      <c r="L24" s="81">
        <f>SUM(I22:I24)</f>
        <v>0</v>
      </c>
      <c r="M24" s="81"/>
    </row>
    <row r="25" spans="1:13" s="18" customFormat="1" ht="15" customHeight="1" x14ac:dyDescent="0.2">
      <c r="B25" s="42"/>
      <c r="E25" s="42"/>
      <c r="F25" s="42"/>
      <c r="G25" s="29"/>
      <c r="H25" s="30"/>
      <c r="I25" s="44"/>
      <c r="J25" s="30"/>
      <c r="K25" s="31"/>
      <c r="L25" s="20"/>
      <c r="M25" s="32"/>
    </row>
    <row r="26" spans="1:13" s="18" customFormat="1" ht="15" customHeight="1" x14ac:dyDescent="0.2">
      <c r="B26" s="42" t="s">
        <v>27</v>
      </c>
      <c r="E26" s="30">
        <v>30</v>
      </c>
      <c r="F26" s="30" t="s">
        <v>22</v>
      </c>
      <c r="G26" s="29">
        <v>13.84</v>
      </c>
      <c r="H26" s="30" t="s">
        <v>23</v>
      </c>
      <c r="I26" s="43">
        <f>IF($G$13-YEAR($C$5)&gt;59,$L$12*G26/100,0)</f>
        <v>4.1077625570776259</v>
      </c>
      <c r="J26" s="30"/>
      <c r="K26" s="31"/>
      <c r="L26" s="20"/>
      <c r="M26" s="32"/>
    </row>
    <row r="27" spans="1:13" s="18" customFormat="1" ht="15" customHeight="1" x14ac:dyDescent="0.2">
      <c r="B27" s="42"/>
      <c r="E27" s="30">
        <v>9</v>
      </c>
      <c r="F27" s="30" t="s">
        <v>24</v>
      </c>
      <c r="G27" s="29">
        <v>4.1500000000000004</v>
      </c>
      <c r="H27" s="30" t="s">
        <v>23</v>
      </c>
      <c r="I27" s="43">
        <f t="shared" ref="I27:I28" si="2">IF($G$13-YEAR($C$5)&gt;59,$L$12*G27/100,0)</f>
        <v>1.2317351598173518</v>
      </c>
      <c r="J27" s="30"/>
      <c r="K27" s="31"/>
      <c r="L27" s="20"/>
      <c r="M27" s="32"/>
    </row>
    <row r="28" spans="1:13" s="18" customFormat="1" ht="15" customHeight="1" x14ac:dyDescent="0.2">
      <c r="B28" s="42"/>
      <c r="E28" s="30">
        <v>5</v>
      </c>
      <c r="F28" s="30" t="s">
        <v>25</v>
      </c>
      <c r="G28" s="29">
        <v>2.31</v>
      </c>
      <c r="H28" s="30" t="s">
        <v>23</v>
      </c>
      <c r="I28" s="43">
        <f t="shared" si="2"/>
        <v>0.68561643835616437</v>
      </c>
      <c r="J28" s="30"/>
      <c r="K28" s="31" t="s">
        <v>15</v>
      </c>
      <c r="L28" s="81">
        <f>SUM(I26:I28)</f>
        <v>6.025114155251142</v>
      </c>
      <c r="M28" s="81"/>
    </row>
    <row r="29" spans="1:13" s="18" customFormat="1" ht="15" customHeight="1" x14ac:dyDescent="0.2">
      <c r="B29" s="30"/>
      <c r="C29" s="30"/>
      <c r="D29" s="30"/>
      <c r="E29" s="30"/>
      <c r="F29" s="30"/>
      <c r="G29" s="29"/>
      <c r="H29" s="30"/>
      <c r="I29" s="30"/>
      <c r="J29" s="30"/>
      <c r="K29" s="30"/>
      <c r="L29" s="31"/>
      <c r="M29" s="32"/>
    </row>
    <row r="30" spans="1:13" s="18" customFormat="1" ht="15" customHeight="1" x14ac:dyDescent="0.2">
      <c r="A30" s="33"/>
      <c r="B30" s="34" t="s">
        <v>28</v>
      </c>
      <c r="C30" s="35"/>
      <c r="D30" s="35"/>
      <c r="E30" s="35"/>
      <c r="F30" s="35"/>
      <c r="G30" s="35"/>
      <c r="H30" s="35"/>
      <c r="I30" s="26"/>
      <c r="J30" s="45" t="s">
        <v>29</v>
      </c>
      <c r="K30" s="46" t="s">
        <v>15</v>
      </c>
      <c r="L30" s="26"/>
      <c r="M30" s="47">
        <f>L12+SUM(L20:M28)</f>
        <v>35.705479452054796</v>
      </c>
    </row>
    <row r="31" spans="1:13" s="17" customFormat="1" ht="15" customHeight="1" x14ac:dyDescent="0.2">
      <c r="A31" s="68" t="s">
        <v>30</v>
      </c>
    </row>
    <row r="32" spans="1:13" s="18" customFormat="1" ht="15" customHeight="1" x14ac:dyDescent="0.2">
      <c r="A32" s="18" t="s">
        <v>31</v>
      </c>
    </row>
    <row r="33" spans="1:13" s="18" customFormat="1" ht="15" customHeight="1" x14ac:dyDescent="0.2">
      <c r="A33" s="18" t="s">
        <v>32</v>
      </c>
    </row>
    <row r="34" spans="1:13" s="17" customFormat="1" ht="15" customHeight="1" x14ac:dyDescent="0.2"/>
    <row r="35" spans="1:13" s="18" customFormat="1" ht="15" customHeight="1" x14ac:dyDescent="0.2">
      <c r="A35" s="18" t="s">
        <v>33</v>
      </c>
    </row>
    <row r="36" spans="1:13" s="18" customFormat="1" ht="15" customHeight="1" x14ac:dyDescent="0.2"/>
    <row r="37" spans="1:13" s="18" customFormat="1" ht="15" customHeight="1" x14ac:dyDescent="0.2">
      <c r="A37" s="48" t="s">
        <v>34</v>
      </c>
      <c r="B37" s="48"/>
      <c r="C37" s="83" t="s">
        <v>35</v>
      </c>
      <c r="D37" s="83"/>
      <c r="E37" s="83"/>
      <c r="F37" s="83"/>
      <c r="G37" s="83"/>
      <c r="H37" s="83"/>
      <c r="I37" s="83"/>
      <c r="J37" s="83"/>
      <c r="K37" s="83"/>
      <c r="L37" s="83"/>
      <c r="M37" s="83"/>
    </row>
    <row r="38" spans="1:13" s="17" customFormat="1" ht="15" customHeight="1" x14ac:dyDescent="0.2"/>
    <row r="39" spans="1:13" s="18" customFormat="1" ht="15" customHeight="1" x14ac:dyDescent="0.2">
      <c r="B39" s="19" t="s">
        <v>36</v>
      </c>
      <c r="C39" s="76">
        <v>45737</v>
      </c>
      <c r="D39" s="76"/>
      <c r="E39" s="49"/>
      <c r="G39" s="84" t="s">
        <v>37</v>
      </c>
      <c r="H39" s="84"/>
      <c r="I39" s="84"/>
      <c r="J39" s="84"/>
      <c r="K39" s="84"/>
      <c r="L39" s="84"/>
      <c r="M39" s="84"/>
    </row>
    <row r="40" spans="1:13" s="18" customFormat="1" ht="15" customHeight="1" x14ac:dyDescent="0.2">
      <c r="B40" s="19" t="s">
        <v>38</v>
      </c>
      <c r="C40" s="85" t="s">
        <v>39</v>
      </c>
      <c r="D40" s="85"/>
      <c r="E40" s="85"/>
      <c r="G40" s="84" t="s">
        <v>40</v>
      </c>
      <c r="H40" s="84"/>
      <c r="I40" s="84"/>
      <c r="J40" s="84"/>
      <c r="K40" s="84"/>
      <c r="L40" s="84"/>
      <c r="M40" s="84"/>
    </row>
    <row r="41" spans="1:13" s="17" customFormat="1" ht="15" customHeight="1" x14ac:dyDescent="0.2">
      <c r="G41" s="73" t="s">
        <v>41</v>
      </c>
      <c r="H41" s="73"/>
      <c r="I41" s="73"/>
      <c r="J41" s="73"/>
      <c r="K41" s="73"/>
      <c r="L41" s="73"/>
      <c r="M41" s="73"/>
    </row>
    <row r="42" spans="1:13" s="17" customFormat="1" ht="15" customHeight="1" x14ac:dyDescent="0.2">
      <c r="A42" s="17" t="s">
        <v>42</v>
      </c>
      <c r="G42" s="73" t="s">
        <v>43</v>
      </c>
      <c r="H42" s="73"/>
      <c r="I42" s="73"/>
      <c r="J42" s="73"/>
      <c r="K42" s="73"/>
      <c r="L42" s="73"/>
      <c r="M42" s="73"/>
    </row>
    <row r="43" spans="1:13" s="17" customFormat="1" ht="15" customHeight="1" x14ac:dyDescent="0.2"/>
    <row r="44" spans="1:13" s="17" customFormat="1" ht="15" customHeight="1" x14ac:dyDescent="0.2"/>
    <row r="45" spans="1:13" s="17" customFormat="1" ht="15" customHeight="1" x14ac:dyDescent="0.2"/>
    <row r="46" spans="1:13" s="17" customFormat="1" ht="15" customHeight="1" x14ac:dyDescent="0.2"/>
    <row r="47" spans="1:13" s="17" customFormat="1" ht="15" customHeight="1" x14ac:dyDescent="0.2"/>
    <row r="48" spans="1:13" s="17" customFormat="1" ht="15" customHeight="1" x14ac:dyDescent="0.2"/>
    <row r="49" spans="1:21" s="17" customFormat="1" ht="20.45" customHeight="1" x14ac:dyDescent="0.2">
      <c r="A49" s="3" t="s">
        <v>44</v>
      </c>
      <c r="B49" s="4"/>
      <c r="C49" s="4"/>
      <c r="D49" s="4"/>
      <c r="E49" s="4"/>
      <c r="F49" s="4"/>
      <c r="G49" s="4"/>
      <c r="H49" s="4"/>
      <c r="I49" s="4"/>
      <c r="J49" s="4"/>
      <c r="K49" s="4"/>
      <c r="L49" s="5"/>
      <c r="M49" s="6" t="s">
        <v>45</v>
      </c>
      <c r="N49" s="4"/>
      <c r="O49" s="4"/>
      <c r="P49" s="4"/>
      <c r="Q49" s="4"/>
      <c r="S49" s="4"/>
    </row>
    <row r="50" spans="1:21" s="17" customFormat="1" ht="15" customHeight="1" x14ac:dyDescent="0.2">
      <c r="A50" s="3"/>
      <c r="B50" s="4"/>
      <c r="C50" s="4"/>
      <c r="D50" s="4"/>
      <c r="E50" s="4"/>
      <c r="F50" s="4"/>
      <c r="G50" s="4"/>
      <c r="H50" s="4"/>
      <c r="I50" s="4"/>
      <c r="J50" s="4"/>
      <c r="K50" s="4"/>
      <c r="L50" s="5"/>
      <c r="M50" s="6"/>
      <c r="N50" s="4"/>
      <c r="O50" s="4"/>
      <c r="P50" s="4"/>
      <c r="Q50" s="4"/>
      <c r="S50" s="4"/>
    </row>
    <row r="51" spans="1:21" s="17" customFormat="1" ht="15" customHeight="1" x14ac:dyDescent="0.2">
      <c r="A51" s="3"/>
      <c r="B51" s="4"/>
      <c r="C51" s="4"/>
      <c r="D51" s="4"/>
      <c r="E51" s="4"/>
      <c r="F51" s="4"/>
      <c r="G51" s="4"/>
      <c r="H51" s="4"/>
      <c r="I51" s="4"/>
      <c r="J51" s="4"/>
      <c r="K51" s="4"/>
      <c r="L51" s="5"/>
      <c r="M51" s="6"/>
      <c r="N51" s="4"/>
      <c r="O51" s="4"/>
      <c r="P51" s="4"/>
      <c r="Q51" s="4"/>
      <c r="S51" s="4"/>
    </row>
    <row r="52" spans="1:21" s="65" customFormat="1" ht="15" customHeight="1" x14ac:dyDescent="0.25">
      <c r="A52" s="61" t="s">
        <v>46</v>
      </c>
      <c r="B52" s="62" t="s">
        <v>47</v>
      </c>
      <c r="C52" s="62"/>
      <c r="D52" s="62"/>
      <c r="E52" s="62"/>
      <c r="F52" s="62"/>
      <c r="G52" s="62"/>
      <c r="H52" s="62"/>
      <c r="I52" s="62"/>
      <c r="J52" s="63"/>
      <c r="K52" s="63"/>
      <c r="L52" s="64"/>
      <c r="M52" s="62"/>
      <c r="N52" s="62"/>
      <c r="O52" s="62"/>
      <c r="P52" s="62"/>
      <c r="Q52" s="63"/>
      <c r="R52" s="62"/>
      <c r="S52" s="62"/>
    </row>
    <row r="53" spans="1:21" s="17" customFormat="1" ht="58.5" customHeight="1" x14ac:dyDescent="0.2">
      <c r="A53" s="2"/>
      <c r="B53" s="71" t="s">
        <v>48</v>
      </c>
      <c r="C53" s="71"/>
      <c r="D53" s="71"/>
      <c r="E53" s="71"/>
      <c r="F53" s="71"/>
      <c r="G53" s="71"/>
      <c r="H53" s="71"/>
      <c r="I53" s="71"/>
      <c r="J53" s="71"/>
      <c r="K53" s="71"/>
      <c r="L53" s="71"/>
      <c r="M53" s="71"/>
      <c r="N53" s="50"/>
      <c r="O53" s="50"/>
      <c r="P53" s="50"/>
      <c r="Q53" s="50"/>
      <c r="R53" s="50"/>
      <c r="S53" s="50"/>
    </row>
    <row r="54" spans="1:21" s="65" customFormat="1" ht="15" customHeight="1" x14ac:dyDescent="0.25">
      <c r="A54" s="61" t="s">
        <v>49</v>
      </c>
      <c r="B54" s="62" t="s">
        <v>50</v>
      </c>
      <c r="C54" s="62"/>
      <c r="D54" s="62"/>
      <c r="E54" s="62"/>
      <c r="F54" s="62"/>
      <c r="G54" s="62"/>
      <c r="H54" s="62"/>
      <c r="I54" s="62"/>
      <c r="J54" s="63"/>
      <c r="K54" s="63"/>
      <c r="L54" s="64"/>
      <c r="M54" s="62"/>
      <c r="N54" s="62"/>
      <c r="O54" s="62"/>
      <c r="P54" s="62"/>
      <c r="Q54" s="63"/>
      <c r="R54" s="62"/>
      <c r="S54" s="62"/>
    </row>
    <row r="55" spans="1:21" s="17" customFormat="1" ht="21.6" customHeight="1" x14ac:dyDescent="0.2">
      <c r="A55" s="52"/>
      <c r="B55" s="71" t="s">
        <v>51</v>
      </c>
      <c r="C55" s="71"/>
      <c r="D55" s="71"/>
      <c r="E55" s="71"/>
      <c r="F55" s="71"/>
      <c r="G55" s="71"/>
      <c r="H55" s="71"/>
      <c r="I55" s="71"/>
      <c r="J55" s="71"/>
      <c r="K55" s="71"/>
      <c r="L55" s="71"/>
      <c r="M55" s="71"/>
      <c r="N55" s="50"/>
      <c r="O55" s="50"/>
      <c r="P55" s="50"/>
      <c r="Q55" s="50"/>
      <c r="R55" s="50"/>
      <c r="S55" s="50"/>
    </row>
    <row r="56" spans="1:21" s="65" customFormat="1" ht="15" customHeight="1" x14ac:dyDescent="0.25">
      <c r="A56" s="61" t="s">
        <v>52</v>
      </c>
      <c r="B56" s="62" t="s">
        <v>53</v>
      </c>
      <c r="C56" s="62"/>
      <c r="D56" s="62"/>
      <c r="E56" s="62"/>
      <c r="F56" s="62"/>
      <c r="G56" s="62"/>
      <c r="H56" s="62"/>
      <c r="I56" s="62"/>
      <c r="J56" s="63"/>
      <c r="K56" s="63"/>
      <c r="L56" s="64"/>
      <c r="M56" s="62"/>
      <c r="N56" s="62"/>
      <c r="O56" s="62"/>
      <c r="P56" s="62"/>
      <c r="Q56" s="63"/>
      <c r="R56" s="62"/>
      <c r="S56" s="62"/>
    </row>
    <row r="57" spans="1:21" s="17" customFormat="1" ht="44.45" customHeight="1" x14ac:dyDescent="0.2">
      <c r="A57" s="52"/>
      <c r="B57" s="71" t="s">
        <v>54</v>
      </c>
      <c r="C57" s="71"/>
      <c r="D57" s="71"/>
      <c r="E57" s="71"/>
      <c r="F57" s="71"/>
      <c r="G57" s="71"/>
      <c r="H57" s="71"/>
      <c r="I57" s="71"/>
      <c r="J57" s="71"/>
      <c r="K57" s="71"/>
      <c r="L57" s="71"/>
      <c r="M57" s="71"/>
      <c r="N57" s="50"/>
      <c r="O57" s="50"/>
      <c r="P57" s="50"/>
      <c r="Q57" s="50"/>
      <c r="R57" s="50"/>
      <c r="S57" s="50"/>
    </row>
    <row r="58" spans="1:21" ht="25.5" customHeight="1" x14ac:dyDescent="0.2">
      <c r="A58" s="11"/>
      <c r="B58" s="54" t="s">
        <v>55</v>
      </c>
      <c r="C58" s="8"/>
      <c r="D58" s="8"/>
      <c r="E58" s="71" t="s">
        <v>56</v>
      </c>
      <c r="F58" s="71"/>
      <c r="G58" s="71"/>
      <c r="H58" s="71"/>
      <c r="I58" s="71"/>
      <c r="J58" s="71"/>
      <c r="K58" s="71"/>
      <c r="L58" s="71"/>
      <c r="M58" s="71"/>
      <c r="N58" s="50"/>
      <c r="O58" s="50"/>
      <c r="P58" s="50"/>
      <c r="Q58" s="50"/>
      <c r="R58" s="50"/>
      <c r="S58" s="50"/>
    </row>
    <row r="59" spans="1:21" ht="37.5" customHeight="1" x14ac:dyDescent="0.2">
      <c r="A59" s="11"/>
      <c r="B59" s="54" t="s">
        <v>14</v>
      </c>
      <c r="C59" s="7"/>
      <c r="D59" s="7"/>
      <c r="E59" s="71" t="s">
        <v>57</v>
      </c>
      <c r="F59" s="71"/>
      <c r="G59" s="71"/>
      <c r="H59" s="71"/>
      <c r="I59" s="71"/>
      <c r="J59" s="71"/>
      <c r="K59" s="71"/>
      <c r="L59" s="71"/>
      <c r="M59" s="71"/>
      <c r="N59" s="50"/>
      <c r="O59" s="50"/>
      <c r="P59" s="50"/>
      <c r="Q59" s="50"/>
      <c r="R59" s="50"/>
      <c r="S59" s="50"/>
    </row>
    <row r="60" spans="1:21" ht="39.6" customHeight="1" x14ac:dyDescent="0.2">
      <c r="A60" s="11"/>
      <c r="B60" s="55" t="s">
        <v>58</v>
      </c>
      <c r="C60" s="8"/>
      <c r="D60" s="8"/>
      <c r="E60" s="71" t="s">
        <v>59</v>
      </c>
      <c r="F60" s="71"/>
      <c r="G60" s="71"/>
      <c r="H60" s="71"/>
      <c r="I60" s="71"/>
      <c r="J60" s="71"/>
      <c r="K60" s="71"/>
      <c r="L60" s="71"/>
      <c r="M60" s="71"/>
      <c r="N60" s="66"/>
      <c r="O60" s="66"/>
      <c r="P60" s="66"/>
      <c r="Q60" s="66"/>
      <c r="R60" s="66"/>
      <c r="S60" s="66"/>
    </row>
    <row r="61" spans="1:21" ht="14.1" customHeight="1" x14ac:dyDescent="0.2">
      <c r="A61" s="11"/>
      <c r="B61" s="8"/>
      <c r="C61" s="8"/>
      <c r="D61" s="8"/>
      <c r="E61" s="70" t="s">
        <v>60</v>
      </c>
      <c r="F61" s="70"/>
      <c r="G61" s="51" t="s">
        <v>70</v>
      </c>
      <c r="I61" s="59"/>
      <c r="J61" s="10" t="s">
        <v>61</v>
      </c>
      <c r="K61" s="57"/>
      <c r="L61" s="56" t="s">
        <v>62</v>
      </c>
      <c r="T61" s="1"/>
      <c r="U61" s="1"/>
    </row>
    <row r="62" spans="1:21" ht="14.1" customHeight="1" x14ac:dyDescent="0.2">
      <c r="A62" s="11"/>
      <c r="B62" s="8"/>
      <c r="C62" s="8"/>
      <c r="D62" s="11"/>
      <c r="F62" s="60" t="s">
        <v>63</v>
      </c>
      <c r="G62" s="7"/>
      <c r="I62" s="7"/>
      <c r="J62" s="8"/>
      <c r="K62" s="58" t="s">
        <v>64</v>
      </c>
      <c r="M62" s="7"/>
      <c r="T62" s="1"/>
      <c r="U62" s="1"/>
    </row>
    <row r="63" spans="1:21" x14ac:dyDescent="0.2">
      <c r="A63" s="11"/>
      <c r="B63" s="8"/>
      <c r="C63" s="8"/>
      <c r="D63" s="8"/>
      <c r="E63" s="70" t="s">
        <v>65</v>
      </c>
      <c r="F63" s="70"/>
      <c r="G63" s="56" t="s">
        <v>71</v>
      </c>
      <c r="I63" s="7"/>
      <c r="J63" s="8"/>
      <c r="L63" s="58"/>
      <c r="M63" s="7"/>
      <c r="O63" s="9"/>
      <c r="P63" s="4"/>
      <c r="Q63" s="1"/>
      <c r="T63" s="1"/>
      <c r="U63" s="1"/>
    </row>
    <row r="64" spans="1:21" x14ac:dyDescent="0.2">
      <c r="A64" s="11"/>
      <c r="B64" s="8"/>
      <c r="C64" s="8"/>
      <c r="D64" s="8"/>
      <c r="F64" s="60" t="s">
        <v>66</v>
      </c>
      <c r="G64" s="1"/>
      <c r="I64" s="7"/>
      <c r="J64" s="8"/>
      <c r="L64" s="58"/>
      <c r="M64" s="7"/>
      <c r="O64" s="9"/>
      <c r="P64" s="4"/>
      <c r="Q64" s="1"/>
      <c r="T64" s="1"/>
      <c r="U64" s="1"/>
    </row>
    <row r="65" spans="1:21" ht="9.9499999999999993" customHeight="1" x14ac:dyDescent="0.2">
      <c r="A65" s="11"/>
      <c r="B65" s="8"/>
      <c r="C65" s="8"/>
      <c r="D65" s="8"/>
      <c r="F65" s="58"/>
      <c r="G65" s="7"/>
      <c r="I65" s="7"/>
      <c r="J65" s="8"/>
      <c r="L65" s="58"/>
      <c r="M65" s="7"/>
      <c r="O65" s="9"/>
      <c r="P65" s="4"/>
      <c r="Q65" s="1"/>
      <c r="T65" s="1"/>
      <c r="U65" s="1"/>
    </row>
    <row r="66" spans="1:21" s="65" customFormat="1" ht="18.600000000000001" customHeight="1" x14ac:dyDescent="0.25">
      <c r="A66" s="61" t="s">
        <v>67</v>
      </c>
      <c r="B66" s="62" t="s">
        <v>68</v>
      </c>
      <c r="C66" s="62"/>
      <c r="D66" s="62"/>
      <c r="E66" s="62"/>
      <c r="F66" s="62"/>
      <c r="G66" s="62"/>
      <c r="H66" s="62"/>
      <c r="I66" s="62"/>
      <c r="J66" s="63"/>
      <c r="K66" s="63"/>
      <c r="L66" s="64"/>
      <c r="M66" s="62"/>
      <c r="N66" s="62"/>
      <c r="O66" s="62"/>
      <c r="P66" s="62"/>
      <c r="Q66" s="63"/>
      <c r="R66" s="62"/>
      <c r="S66" s="62"/>
    </row>
    <row r="67" spans="1:21" ht="141.75" customHeight="1" x14ac:dyDescent="0.2">
      <c r="A67" s="11"/>
      <c r="B67" s="90" t="s">
        <v>72</v>
      </c>
      <c r="C67" s="71"/>
      <c r="D67" s="71"/>
      <c r="E67" s="71"/>
      <c r="F67" s="71"/>
      <c r="G67" s="71"/>
      <c r="H67" s="71"/>
      <c r="I67" s="71"/>
      <c r="J67" s="71"/>
      <c r="K67" s="71"/>
      <c r="L67" s="71"/>
      <c r="M67" s="71"/>
      <c r="N67" s="66"/>
      <c r="O67" s="66"/>
      <c r="P67" s="66"/>
      <c r="Q67" s="66"/>
      <c r="R67" s="66"/>
      <c r="S67" s="66"/>
    </row>
    <row r="69" spans="1:21" x14ac:dyDescent="0.2">
      <c r="A69" s="53"/>
    </row>
    <row r="70" spans="1:21" x14ac:dyDescent="0.2">
      <c r="A70" s="53"/>
    </row>
    <row r="71" spans="1:21" x14ac:dyDescent="0.2">
      <c r="A71" s="53"/>
    </row>
    <row r="72" spans="1:21" x14ac:dyDescent="0.2">
      <c r="A72" s="53"/>
    </row>
    <row r="73" spans="1:21" x14ac:dyDescent="0.2">
      <c r="A73" s="53"/>
    </row>
    <row r="74" spans="1:21" x14ac:dyDescent="0.2">
      <c r="A74" s="53"/>
    </row>
    <row r="75" spans="1:21" x14ac:dyDescent="0.2">
      <c r="A75" s="53"/>
    </row>
    <row r="76" spans="1:21" x14ac:dyDescent="0.2">
      <c r="A76" s="53"/>
    </row>
    <row r="77" spans="1:21" x14ac:dyDescent="0.2">
      <c r="A77" s="53"/>
    </row>
    <row r="78" spans="1:21" x14ac:dyDescent="0.2">
      <c r="A78" s="53"/>
    </row>
    <row r="79" spans="1:21" x14ac:dyDescent="0.2">
      <c r="A79" s="53"/>
    </row>
    <row r="80" spans="1:21" x14ac:dyDescent="0.2">
      <c r="A80" s="53"/>
    </row>
    <row r="81" spans="1:1" x14ac:dyDescent="0.2">
      <c r="A81" s="53"/>
    </row>
    <row r="82" spans="1:1" x14ac:dyDescent="0.2">
      <c r="A82" s="53"/>
    </row>
    <row r="83" spans="1:1" x14ac:dyDescent="0.2">
      <c r="A83" s="53"/>
    </row>
    <row r="84" spans="1:1" x14ac:dyDescent="0.2">
      <c r="A84" s="53"/>
    </row>
    <row r="85" spans="1:1" x14ac:dyDescent="0.2">
      <c r="A85" s="53"/>
    </row>
    <row r="86" spans="1:1" x14ac:dyDescent="0.2">
      <c r="A86" s="53"/>
    </row>
    <row r="87" spans="1:1" x14ac:dyDescent="0.2">
      <c r="A87" s="53"/>
    </row>
    <row r="88" spans="1:1" x14ac:dyDescent="0.2">
      <c r="A88" s="53"/>
    </row>
    <row r="89" spans="1:1" x14ac:dyDescent="0.2">
      <c r="A89" s="53"/>
    </row>
    <row r="90" spans="1:1" x14ac:dyDescent="0.2">
      <c r="A90" s="53"/>
    </row>
  </sheetData>
  <mergeCells count="35">
    <mergeCell ref="L8:M8"/>
    <mergeCell ref="L9:M9"/>
    <mergeCell ref="L10:M10"/>
    <mergeCell ref="I14:J14"/>
    <mergeCell ref="L15:M15"/>
    <mergeCell ref="G40:M40"/>
    <mergeCell ref="C40:E40"/>
    <mergeCell ref="L24:M24"/>
    <mergeCell ref="L28:M28"/>
    <mergeCell ref="L20:M20"/>
    <mergeCell ref="A3:B3"/>
    <mergeCell ref="G42:M42"/>
    <mergeCell ref="G41:M41"/>
    <mergeCell ref="C5:D5"/>
    <mergeCell ref="A4:B4"/>
    <mergeCell ref="A5:B5"/>
    <mergeCell ref="C39:D39"/>
    <mergeCell ref="G5:M5"/>
    <mergeCell ref="L12:M12"/>
    <mergeCell ref="L13:M13"/>
    <mergeCell ref="L14:M14"/>
    <mergeCell ref="G4:I4"/>
    <mergeCell ref="C37:M37"/>
    <mergeCell ref="C4:E4"/>
    <mergeCell ref="C3:I3"/>
    <mergeCell ref="G39:M39"/>
    <mergeCell ref="E63:F63"/>
    <mergeCell ref="E61:F61"/>
    <mergeCell ref="B67:M67"/>
    <mergeCell ref="B53:M53"/>
    <mergeCell ref="B55:M55"/>
    <mergeCell ref="B57:M57"/>
    <mergeCell ref="E58:M58"/>
    <mergeCell ref="E59:M59"/>
    <mergeCell ref="E60:M60"/>
  </mergeCells>
  <phoneticPr fontId="12" type="noConversion"/>
  <dataValidations count="6">
    <dataValidation type="date" showInputMessage="1" showErrorMessage="1" errorTitle="Ungültiges Datum" error="Bitte aktuelles Datum eingeben" sqref="C39:D39" xr:uid="{5C9AC58C-9295-4063-BA98-8B8DEF66EB49}">
      <formula1>45658</formula1>
      <formula2>47848</formula2>
    </dataValidation>
    <dataValidation type="custom" allowBlank="1" showInputMessage="1" showErrorMessage="1" sqref="A9" xr:uid="{6ED3E9B4-0E33-4EE9-9C7A-2B845443C054}">
      <formula1>AND(A8=FALSE,A10=FALSE)</formula1>
    </dataValidation>
    <dataValidation type="custom" allowBlank="1" showInputMessage="1" showErrorMessage="1" sqref="A8" xr:uid="{BABBF077-49EB-469C-A0AF-F136FE5872CD}">
      <formula1>AND(A9=FALSE,A10=FALSE)</formula1>
    </dataValidation>
    <dataValidation type="custom" allowBlank="1" showInputMessage="1" showErrorMessage="1" sqref="A10" xr:uid="{68073713-F91A-4E04-9D83-08BC5373F7FB}">
      <formula1>AND(A8=FALSE,A9=FALSE)</formula1>
    </dataValidation>
    <dataValidation type="custom" allowBlank="1" showInputMessage="1" showErrorMessage="1" sqref="A14" xr:uid="{5D118011-6608-4287-9A94-DA445DE2EDD2}">
      <formula1>A15=FALSE</formula1>
    </dataValidation>
    <dataValidation type="custom" allowBlank="1" showInputMessage="1" showErrorMessage="1" sqref="A15" xr:uid="{8734D562-C8A0-41C4-865F-84A171975A13}">
      <formula1>A14=FALSE</formula1>
    </dataValidation>
  </dataValidations>
  <pageMargins left="0.74803149606299213" right="0.39370078740157483" top="1.9291338582677167" bottom="0.86614173228346458" header="0.39370078740157483" footer="0.35433070866141736"/>
  <pageSetup paperSize="9" fitToHeight="2" orientation="portrait" cellComments="asDisplayed" r:id="rId1"/>
  <headerFooter>
    <oddHeader xml:space="preserve">&amp;L&amp;"Arial,Standard"&amp;10Kanton St.Gallen
Finanzdepartement&amp;"Arial,Fett"
Personalamt&amp;"Arial,Standard"
 &amp;R&amp;G
</oddHeader>
    <oddFooter>&amp;L&amp;5&amp;F&amp;R&amp;10&amp;P/&amp;N</oddFooter>
    <firstHeader xml:space="preserve">&amp;L&amp;"Arial,Standard"&amp;10{CustomElements.CompanyBlockA}
&amp;"Arial,Fett"{CustomElements.CompanyBlockB}
&amp;"Arial,Standard"{CustomElements.CompanyBlockC}&amp;R&amp;G
</firstHeader>
    <firstFooter>&amp;L&amp;"Arial,Standard"&amp;5&amp;F</firstFooter>
  </headerFooter>
  <rowBreaks count="1" manualBreakCount="1">
    <brk id="46" max="16383" man="1"/>
  </rowBreaks>
  <legacyDrawingHF r:id="rId2"/>
  <extLst>
    <ext xmlns:x14="http://schemas.microsoft.com/office/spreadsheetml/2009/9/main" uri="{CCE6A557-97BC-4b89-ADB6-D9C93CAAB3DF}">
      <x14:dataValidations xmlns:xm="http://schemas.microsoft.com/office/excel/2006/main" count="2">
        <x14:dataValidation type="list" showInputMessage="1" showErrorMessage="1" errorTitle="gültiges Jahr" error="gültiges Jahr eingeben" promptTitle="Jahr" prompt="Wählen sie das gültige Jahr der Lohhntabelle aus" xr:uid="{96ECC690-3A75-45B9-A31C-31AE7FEE71B1}">
          <x14:formula1>
            <xm:f>Tabelle2!$A$2:$A$8</xm:f>
          </x14:formula1>
          <xm:sqref>G12</xm:sqref>
        </x14:dataValidation>
        <x14:dataValidation type="list" showInputMessage="1" showErrorMessage="1" errorTitle="gültiges Jahr" error="gültiges Jahr eingeben" promptTitle="Jahr" prompt="Wähle das gültige Jahr der Lohntabelle aus" xr:uid="{18C90415-1BAB-4ED5-9107-26486394A109}">
          <x14:formula1>
            <xm:f>Tabelle2!$A$2:$A$8</xm:f>
          </x14:formula1>
          <xm:sqref>G13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election activeCell="E15" sqref="E15"/>
    </sheetView>
  </sheetViews>
  <sheetFormatPr baseColWidth="10" defaultColWidth="11.375" defaultRowHeight="14.25" x14ac:dyDescent="0.2"/>
  <sheetData>
    <row r="1" spans="1:1" x14ac:dyDescent="0.2">
      <c r="A1" t="s">
        <v>69</v>
      </c>
    </row>
    <row r="2" spans="1:1" x14ac:dyDescent="0.2">
      <c r="A2">
        <v>2025</v>
      </c>
    </row>
    <row r="3" spans="1:1" x14ac:dyDescent="0.2">
      <c r="A3">
        <v>2026</v>
      </c>
    </row>
    <row r="4" spans="1:1" x14ac:dyDescent="0.2">
      <c r="A4">
        <v>2027</v>
      </c>
    </row>
    <row r="5" spans="1:1" x14ac:dyDescent="0.2">
      <c r="A5">
        <v>2027</v>
      </c>
    </row>
    <row r="6" spans="1:1" x14ac:dyDescent="0.2">
      <c r="A6">
        <v>2028</v>
      </c>
    </row>
    <row r="7" spans="1:1" x14ac:dyDescent="0.2">
      <c r="A7">
        <v>2029</v>
      </c>
    </row>
    <row r="8" spans="1:1" x14ac:dyDescent="0.2">
      <c r="A8">
        <v>2030</v>
      </c>
    </row>
  </sheetData>
  <pageMargins left="0.7" right="0.7" top="0.78740157499999996" bottom="0.78740157499999996"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375" defaultRowHeight="14.25" x14ac:dyDescent="0.2"/>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OneOffixxDocumentPart xmlns:xsd="http://www.w3.org/2001/XMLSchema" xmlns:xsi="http://www.w3.org/2001/XMLSchema-instance" xmlns="http://schema.oneoffixx.com/OneOffixxDocumentPart/1" id="b1a46711-aa87-45ad-8233-d56a7c6c433f" tId="36dcc145-e80e-424c-ab06-851af4d07f43" internalTId="bec3e7af-05c7-4554-9163-521e97254bb5" mtId="e31ca353-2ab1-4408-921b-a70ae2f57ad1" revision="0" createdmajorversion="0" createdminorversion="0" created="2025-02-27T09:41:33.6620767Z" modifiedmajorversion="0" modifiedminorversion="0" modified="0001-01-01T00:00:00" profile="7ac23df3-0eb6-46ff-b511-6cbaef0d0026" mode="NewDocument" colormode="Color" lcid="2055">
  <Content>
    <DataModel xmlns="">
      <Profile>
        <Text id="Profile.Id" label="Profile.Id"><![CDATA[7ac23df3-0eb6-46ff-b511-6cbaef0d0026]]></Text>
        <Text id="Profile.OrganizationUnitId" label="Profile.OrganizationUnitId"><![CDATA[44daf192-e7d4-49dd-b5c5-9c3c5d466edd]]></Text>
        <Text id="Profile.Org.Claim" label="Profile.Org.Claim"><![CDATA[ ]]></Text>
        <Image id="Profile.Org.LogoBW" label="Profile.Org.LogoBW">/9j/4AAQSkZJRgABAQEBLAEsAAD/4RgiRXhpZgAATU0AKgAAAAgADgEAAAMAAAABBJ0AAAEBAAMA
AAABBdAAAAECAAMAAAAEAAAAtgEDAAMAAAABAAUAAAEGAAMAAAABAAIAAAESAAMAAAABAAEAAAEV
AAMAAAABAAQAAAEaAAUAAAABAAAAvgEbAAUAAAABAAAAxgEcAAMAAAABAAEAAAEoAAMAAAABAAIA
AAExAAIAAAAcAAAAzgEyAAIAAAAUAAAA6odpAAQAAAABAAAA/gAAAR4ACAAIAAgACAEsAAAAAQAA
ASwAAAABAABBZG9iZSBQaG90b3Nob3AgQ1M1IFdpbmRvd3MAMjAxMjowNDoxMCAxMjowMDowMgAA
AqACAAQAAAABAAAEnaADAAQAAAABAAAF0AAAAAAAAAAGAQMAAwAAAAEABgAAARoABQAAAAEAAAFs
ARsABQAAAAEAAAF0ASgAAwAAAAEAAgAAAgEABAAAAAEAAAF8AgIABAAAAAEAABadAAAAAAAAAEgA
AAABAAAASAAAAAH/2P/tAAxBZG9iZV9DTQAB/+4ADkFkb2JlAGSAAAAAAf/bAIQADAgICAkIDAkJ
DBELCgsRFQ8MDA8VGBMTFRMTGBEMDAwMDAwRDAwMDAwMDAwMDAwMDAwMDAwMDAwMDAwMDAwMDAEN
CwsNDg0QDg4QFA4ODhQUDg4ODhQRDAwMDAwREQwMDAwMDBEMDAwMDAwMDAwMDAwMDAwMDAwMDAwM
DAwMDAwM/8AAEQgAoAB/AwEiAAIRAQMRAf/dAAQACP/EAT8AAAEFAQEBAQEBAAAAAAAAAAMAAQIE
BQYHCAkKCwEAAQUBAQEBAQEAAAAAAAAAAQACAwQFBgcICQoLEAABBAEDAgQCBQcGCAUDDDMBAAIR
AwQhEjEFQVFhEyJxgTIGFJGhsUIjJBVSwWIzNHKC0UMHJZJT8OHxY3M1FqKygyZEk1RkRcKjdDYX
0lXiZfKzhMPTdePzRieUpIW0lcTU5PSltcXV5fVWZnaGlqa2xtbm9jdHV2d3h5ent8fX5/cRAAIC
AQIEBAMEBQYHBwYFNQEAAhEDITESBEFRYXEiEwUygZEUobFCI8FS0fAzJGLhcoKSQ1MVY3M08SUG
FqKygwcmNcLSRJNUoxdkRVU2dGXi8rOEw9N14/NGlKSFtJXE1OT0pbXF1eX1VmZ2hpamtsbW5vYn
N0dXZ3eHl6e3x//aAAwDAQACEQMRAD8AN/i7+qvQPrD0S/qHWcQZmZ9stYbnvsDiAK3+7ZYzd7nu
XUf+Nr9SP/Ktn/blv/pVZv8Aif8A/Evf/wCHrv8AqaV3KSnmP/G1+pH/AJVs/wC3Lf8A0ql/42v1
I/8AKtn/AG5b/wClV06SSnmP/G1+pH/lWz/ty3/0qh2f4vfqBVZVVZ0+pll5LaWOttDnlrTa9tbf
W9+2tjnrq1xPUukP+tX1oz2m+3Eb0Cmqrp2RXB2Zt23Oty2f6X06mY2PfRb9Nn+js/SpKb//AI2v
1I/8q2f9uW/+lUv/ABtfqR/5Vs/7ct/9KqfSvrYaskdH+szG9M6u32se4xjZWob63T8h8Md6m5n6
s/8ATs9T0/8ASbLP1jvzTd0zpmHkOwz1PIdVdlVhrrGV1035djaPUDq2W3eh6frOY/0klNP/AMbX
6kf+VbP+3Lf/AEql/wCNr9SP/Ktn/blv/pVWOgOz8Xq3Uei5OZZn4+JVjX41+QG+uBf67Labrqm1
Mva2zF9Sp/pep+l9P9It9JTzH/ja/Uj/AMq2f9uW/wDpVL/xtfqR/wCVbP8Aty3/ANKrp0klPMf+
Nr9SP/Ktn/blv/pVL/xtfqR/5Vs/7ct/9Krp0klPMf8Aja/Uj/yrZ/25b/6VWf1z6gfU/Ewqrcfp
zK3vy8Klzg+0+y7Kxsa9nut/wlFtla7dZP1m/wCTqf8Aw/07/wBvsRJT/9Dc/wAT/wD4l7//AA9d
/wBTSu5XDf4n/wDxL3/+Hrv+ppXcpKUkkkkpS5f6jvse/wCsbrfp/tvLaD/Ja2hlX/ga6hc30R/2
H62dc6U/axuX6XVMVoMlzbGNw81x/d2ZOMz/ALdSU7mdgYPUMc42fj15VDtTVa0PbI4dtf8AnN/e
WG76g9CAqGLbm4Tccl1DcfMva2tzga3upa+yz0t1bnV/o/8ABqWR9cG35L8L6u4VnW8ml226ytwq
xKyNu9lvUbd1XqtY/f6VDL1TzOpfX2jqGDjOb0mhvUbX1VN/WL3MLKrctxtfOG36NGz2MSUi659U
cfp3SOqdVxup9Ubm04dtgtObbLjRXbbjttO7dZXU9z9rP+EsXU9Ke+zpmHZY4ve+itznOMkksaXO
cVyuX/z26tb1T6u239LY37IwXWtpyASzLGRR+j3ZLtr6/Qf9Jdbg47sbCx8ZxDnU1MrLhwS1oZI+
5JSdJJJJSkkkklKWT9Zv+Tqf/D/Tv/b7EWssn6zf8nU/+H+nf+32Ikp//9Hc/wAT/wD4l7//AA9d
/wBTSu5XDf4n/wDxL3/+Hrv+ppXcpKUkkkkpSwfrR9WcLrYxr8nJfhNwy/17a3Fm/FsbGZiWvD62
spv2V+pY/wCh6f8ALW8uf+vedi4f1V6g3Is9N2ZTZi4zYcS+61j200MbWHO3WJKRYP1u+pOFhNx8
LKqx8fH2MpxmVWNc8WO2VnDxvS9bNbZb/hcWu/8A0ip9X+s/Q787oPUKck2UUZ2RVa1tdhua8Y2T
R6T8IV/bWv8AVsr/AO0/+EVDM+uX1Vt+sPRM5mTuxunUZbLbfs90VvtbjV0BrfQ3e9td7PY1Pj/W
/wCprPrZmdafkQy3Dx6Kcj7PfJcH5Dspn8xv3bPsf+rElN/A+s3RG/WHrfULMg049WNg1v8AWrtq
s3h2Z+jbi3115Nj/ANLX/N0/nrRs+vX1Vqr32Z21weazQarvXBa31nufg+l9sZU2ob/WfR6P8tc5
1f63fU/M+sPQuqVZHqDp9mR9ou9C8bK7KLGV7g6j3/rPo+n+5/npN+uf1Y/57v6x9qP2J3S24oyP
Qu/nhkPudVHo+p/NbHpKe9xsmjKorycaxt1FzQ+uxhlrmn6LmuCKuX/xd5+Dk/V/7PivG/FyMgWV
bHMLBbfflY36N7We2zHtrsYuoSUpJJJJSlk/Wb/k6n/w/wBO/wDb7EWssn6zf8nU/wDh/p3/ALfY
iSn/0tz/ABP/APiXv/8AD13/AFNK7lcN/if/APEvf/4eu/6mldykpSSSSSlLl/r5fXiU9Gzri5uN
h9VouybWtc4MrbXkh9j/AE2vds9y6hct/jEyOpt6HX0/pfp/aOr3/s8i3gtuqvL2NcSG12P9PYx6
Skx/xg/VMOaw5Voc8Esb9kypIGri1v2b3bUh/jB+qhcWDKtL2gEt+yZUgH6Li37N+cqdHV8Tq/1i
+ruVilwijqNWRTYNttVzBhC7Fyqj7q76n/TY7/jP5tamIT/zw6mJ0+w4Wn/XOoJKa5/xg/VRrmtd
lWhz5DGnEygXEDc7YPs3u2tS/wDHC+qZt9EZVvq7d/p/ZMrdtnbv2/Zt23d7UTrv/ij+rQ/7s5P/
ALaZKz+odRxOl/XrL6jnWeliY3Q2OtsPH9KtDGj96yx3sqZ/hHpKTfVDPxup9X+sHUsJzrMLJvx/
QuLHsDvTx6qbdoubW/8AR2scx66lch/i8yOp+j1Lp3UK/R+x5HqU1EfpGNzAep+nkO/0rPtXv/0a
69JSkkkklKWT9Zv+Tqf/AA/07/2+xFrLJ+s3/J1P/h/p3/t9iJKf/9PoP8VOO/F6Jn4r/pUdRtYZ
/wCLxn/9/XarnPqlWMfL6/id6+o7z/1zGxHf99XRpKUkkkkpS5r66kC36ulxAH7axhJ01NeSAulW
J9dqqrfqj1dtrG2NGJa8BwkbmNNlb9fzq7GtsZ/LSU0OvdGf03rNX1w6bjnItx2OZ1LDZ9O2lwa1
+TifmOzsdlbP0T/6XTX6XqMs9PfZ6Rl4+b9Zs3NxXi3Gyem4NtNgmHMdZ1Da73e5R+r/AFPKw8lv
1c61abMxrN/Ts2zQZtDRJdul36/i/RzKXfpv+1f6Sr9IqduDT9TutXdZx2D9idULK+ot1/U7Nz3V
ZVP5v2C67Is+1Vf9p7bfXr/RfoElN36xXVUde+rt1z21VVX5b7LHkNa1rcPJc973u9rWNaqXTOm0
/Wbr7PrZl0FuDjMbV0au0EG0Mc+xvVban+5jd9z/ANn+r79n61/okszFo+uvVqQGB3Qej2vNmQf+
1eRHpPxsb97Ao+hlXu/pNn6vT+j9S5aXX+rZNV1HQujFo6xnNlj9u9uLjg7Luo3V/R21/wA3jV2e
y/J/RpKRdAId9Z/rOQZH2jFEjxGLSCuiXOf4v8ZmP9WqwCbLH5OWbsh4/SWvbk30/aMh30rLn11V
7nvXRpKUkkkkpSyPrQY6fjjx6h04f+zuKVrrn/rjcK8bpbCY9bq2AwecXst/9FJKf//U7Honq1fX
P6y1PIDLm4ORSPI0vxrXf5+MukXNZE4n+MLEtc/bX1PpluOyv963Gtbk7v8AtjJsXSpKUkkkkpSx
vrl/4k+sf+Er/wDz25bKxvrl/wCJPrH/AISv/wDPbklOP9aelM6r1zoGL6jse4Y2bZi5LJ3U3sGE
+jIa1rmep6b/APBP/nFqdD6w3qzMvo3V6qm9VwR6HUsQRZVY17fbk0bv5zDy6n/zVrfUp/mL2f6T
J+s13UX/AFj6FidG2u6i7EywbCQfs1dv2WtvUbqofvrZ6Vvoss/R35H6JS670TA+r3RKeo9Oudj9
U6Y5z8fIs3XWZl15Hr4mcxv6XM/al37v6THt2XY/pV07ElMLc7M+pIPSqqLM/Ay3iv6viRLMi121
nSMnIsLdtO9/rYt979/2b1qt9noqH1e6Zf0z69XV5Vxyc7L6U3Kz8iXEPvdkur/Rtef0ePj1Vsx8
atjGfoWLdxMjpv1t6HdRmY8Ns3Y+fg2avpuZHqUv+j+kps22UXf8VexYPQ6+pYP16+y9ZfutHTDi
4GY939Mrqu+0b+P6bj1W7cyrf6vs+1fzP6RJTs/Uf/xOVf8AhnN/9u8pb6wPqP8A+Jyr/wAM5v8A
7d5S30lKSSSSUpc39bWMyepfVvCP0ndTGUB5YtN95/74ukXM5wrzP8YHS6C07ul4GTmB2sTkvrwW
Nn+pXckp/9Xr/rqRhHpHXfa1vS86v7Ra4wGY2SHYOU7/AMGpXTKj1vplfV+kZnTLIDcul9QcRIa4
j9HZH/BWbbFU+qPVLeqfV/EvyQ5uZU04+ax8bxkUH7PkeoG/R32V+r/1xJTspJJJKUsD675La/q7
k4YY63K6qD0/CpYNX35DXsqbudtrrY1ofbbZa9jPTrW+ub+uYJt+rsa/5Zx//PeSkpt9I6bT0LBy
M7qV7LM68faOq57oaHFjYgfR2YuLV+jx6/zK/wDjHrH6JkZH1i+s1mf1Kk1YmBj1ZPRcVxH0ch2R
V+0Muv8A7mWMxf1djv6LRb9D1/0yBldTr+tH1l6f04t9X6tE5D2kH9Hm34fpbnP/AO5HTsa679H/
ANp8rJq/SetXVWt3D/8AFj1P/wAI4X/nzqCSnL+tLsno/X+ndW6PQ63Mz3WU9QxazAyqaKbMlu6v
8/Ox66n/AGK3+d/7S/zH6Na2VR0/61dFoycHJDd23J6dn1gOdTcz+bt2O/Orf+iycd//AAuPag9d
/wDFH9Wv/DGV/wC2mSsfN6n/AM2frhlfZ6XO6TlYrOodXrrG41PfZZiv6pVQ33Pb+ir/AGj6Xv8A
T/Wvf6aSnT+otl9PTb+j5wDep9Mybm5oaB6bjkWWdQpvxy3/AAF1OS3ZvbVaz8+pdIuc+rtldv1j
+sltThZXZdhuY9pBa5pxKHNc1zfpNcujSUpJJJJSlzX1bd9u+sP1h6tuLqm319NoDhBaMNn6zt/k
Pysiz/MWr1/q1XRejZnVLYjFqc9rXGA5/wBGmqf+GucypZeB0XPwPqI/plRceqWYVznOJ932u9tl
z/0n8nKu270lP//W9VXL43+QfrjdiH29O+sYOTjxo1mdUP1yv2t/7W4+zJ9Sx/vuq9i6hZX1l6IO
t9Kfiss9DLqc3Iwckc1ZFR349w0d+d7LP+CfYkp1UlkfVjrp6z07fkM9DqWI44/UsWI9LIZ/Otbq
/wDQ2fzlD22Wfo/8J6nqLXSUpcl/jOowLvqu85mS/Ftqs34PpfSsyfTuZRi+1r3/AKffY32bP+21
1q5f6+5FeJT0XOvJZjYnVaLsi0Nc4MrbXkh1j/Ta92z3JKca/wCuX1Sb13od+Nltbg9Oxsqm0spt
ayr1G4rMaoM9H27vQsaz+orGP9evqpX9ZM7qD88DFvxMWqqz0roc+p+Y+5g/Q/4Nt9P/AG4tQ/4x
fqgHNacywOdJa37LlSY1dtH2b3bU/wD44n1R3Fv2yzcBJb9lypAPBLfsySnH6r9efqrk9a6Jl0Z2
+jCuvfkvFV0Ma/Guorc6avzrrGMQR9dPqufrrZ1R2aP2e/pbcT1jVbtNoyLLnU7fS3fzTt63T/jF
+qALWnMsDnTtBxcqTGp2/q3uS/8AHF+qHqen9ss9SN2z7Llbts7d237N9Hckpof4sa+mDp2dfhXO
suuyXm+hwLRUxrnswK6mWMZY2p2D6D2f9trtFy31Q6hi9U6x9YOpYLjbhZN+N6NxY5gd6eNVTbAt
bW/9HYzY5dSkpSSSzuv9bx+h9Mszrh6jxFeNjtPvuvfpRi0tAe91lr/3GP8AZ+l/waSnI62f239Z
cDoNZ3YvTi3qXVSCYlv/ACbh2bdzP0t36zZj3f4Gr1F1Cxfqr0bI6bgvv6g4WdW6jYcrqNo1/SP+
jjsdL/0GJX+gpZv9P/R/zi2klP8A/9f1VJJJJTzP1h6d1Dp/UG/WjoVRuyGNDOq4DOcvHb9FzG/n
5+J/2m/wtlf6v/3Xt3OmdTwuq4NPUMC0XY17dzHj/pNcPzHsd7XsVpcx1PpPUui5tvXPq1WLm3u3
9U6PO1l5/OzMM/Ro6h/pf8Hmf+GP59KenWZ9Z8bIy/q51TFxmmy+7EurqY3lznVua1jf6/0VPovX
OndbxPtWC8nadt9DxtupsH06Mmn6VV1bv/Ue+taCSnhsn62dIyeu9J6pS692D0+rKo6lkGi0NxrL
xR6NebNf6P8ASYz67P8ARfo/U/Rqdf1v6ZR9Yr+rXGxnQ8+mnDx+puY4UvvxnZF1ja2x6v2fZlv/
AFv0/s++i/8ASLtlhdd/5e+rn/hu/wD9s8tJTh9U+tnTMzrnTc3AL8vpfQ3239VzaWucykX034mM
Q1o9TIZvNr7raGWeiyv+uon609Gr+t7+vuts/YzunDBb1BtNrqHZDL35DqGWV1u3P9Kz9H/pH+pU
z9It/AJ/549X8sPBj/Oz1uJKcP6l05NP1cxxk0vx7bbMi/0rRFjW35F+TT6rZdss9K1m9n5i3ElT
6t1fpvRsJ+d1K9uPjs03O5LoJFdbB77LHbf5tiSk2ZmYuDi25mZa2nHoaX22PMAALmuiUZP1l6hV
9Z+pVGnBon9hYL+Q12n7Uym/nZGQz+jM/m8en/SWfrKhT0nqP1ry6+o/WGl2J0alwswOiP8ApWEf
zeT1dv735/2H6Ff81d/hvtPXJKUkkkkp/9D1VJJJJSkkkklOF1j6q1ZmX+1ul3u6V1to2/baQCLG
iP0Odju/R5dXtb9P9Iz06v8ARKrj/W67p1zcH6247el3vO2rPrJfgXH/AIPJd/RLPbZ+gy/8Gz+d
XTod9FGTS+jIrbdTYC2yqxoc1zTy17HS1zUlMmPa9oewhzXAFrgZBB4IKxPrMzJqv6V1SnHty6+m
5L7MimgbrfTtovxPUqq+ld6T7mO9Kv8ASKs76n5HTXm76rZ7+lgkud0+0G/CcSS923Hsd6mJ6r/p
2Ytv0P8ABJM+s/WumkV/WPpFtbQYd1DpwOVjGBufc+lv69i1f8ZTakpN0A5Ob1nqfWH4t2Hi5FeP
jYzclprtf9nOQ6292O+LKanOydtPqe9/84t9c1/zuzOpQ36t9JyM5jwHNzskHExNrvo212ZDftGT
t/Orpx1EfVTqXVvf9auouyq3anpeFux8Maassc0/bM1u9vqM9e1n9RJSTM+uDcjIf076tY56znN9
tlrDtw6CfzsvO/m/5foY/q22enZX+jsU+l/VZ/2xnWPrBkftTqzdaZEY2LJ3OZ07H/N/Mb9qt/WL
PSY/9H+kW3iYeJhY7MbDpZj0V/QqqaGME6+1jIajJKUkkkkpSSSSSn//2QD/4gOgSUNDX1BST0ZJ
TEUAAQEAAAOQQURCRQIQAABwcnRyR1JBWVhZWiAHzwAGAAMAAAAAAABhY3NwQVBQTAAAAABub25l
AAAAAAAAAAAAAAAAAAAAAQAA9tYAAQAAAADTLUFEQkUAAAAAAAAAAAAAAAAAAAAAAAAAAAAAAAAA
AAAAAAAAAAAAAAAAAAAAAAAAAAAAAAVjcHJ0AAAAwAAAADJkZXNjAAAA9AAAAGd3dHB0AAABXAAA
ABRia3B0AAABcAAAABRrVFJDAAABhAAAAgx0ZXh0AAAAAENvcHlyaWdodCAxOTk5IEFkb2JlIFN5
c3RlbXMgSW5jb3Jwb3JhdGVkAAAAZGVzYwAAAAAAAAANRG90IEdhaW4gMTUlAAAAAAAAAAAAAAAA
AAAAAAAAAAAAAAAAAAAAAAAAAAAAAAAAAAAAAAAAAAAAAAAAAAAAAAAAAAAAAAAAAAAAAAAAAAAA
AAAAAAAAAAAAAABYWVogAAAAAAAA9tYAAQAAAADTLVhZWiAAAAAAAAAAAAAAAAAAAAAAY3VydgAA
AAAAAAEAAAAAEAAqAE4AeQCqAOABGwFaAZ4B5QIxAoAC0gMoA4ED3QQ8BJ4FAwVrBdUGQgayByQH
mQgQCIkJBQmDCgMKhgsLC5EMGgylDTMNwg5TDuYPexASEKsRRhHiEoETIRPDFGcVDRW1Fl4XCRe1
GGQZExnFGngbLRvkHJwdVR4RHs0fjCBMIQ0h0CKUI1okIiTrJbUmgSdOKB0o7Sm+KpErZSw7LRIt
6i7EL58wfDFaMjkzGTP7NN41wzaoN484eDlhOkw7ODwlPRQ+BD71P+dA20HQQsZDvUS1Ra9GqUel
SKJJoUqgS6FMo02mTqpPr1C1Ub1SxlPPVNpV5lb0WAJZEVoiWzNcRl1aXm5fhGCbYbNizWPnZQJm
Hmc8aFppemqaa7xs3m4CbydwTHFzcptzw3Ttdhh3RHhxeZ56zXv9fS5+X3+SgMaB+4MwhGeFnobX
iBGJS4qHi8ONAI4/j36QvpH/k0GUhZXIlw2YU5mamuKcKp10nr6gCqFWoqOj8aVAppCn4akzqoWr
2a0troKv2bEwsoiz4LU6tpW38LlNuqq8CL1nvsfAJ8GJwuvETsWzxxfIfcnky0vMtM4dz4fQ8tJe
08rVONam2BXZhdr13Gfd2d9M4MDiNeOr5SHmmegR6YrrA+x+7fnvdfDy8nDz7vVu9u74b/nw+3P8
9v56////2wBDAAgGBgcGBQgHBwcJCQgKDBQNDAsLDBkSEw8UHRofHh0aHBwgJC4nICIsIxwcKDcp
LDAxNDQ0Hyc5PTgyPC4zNDL/2wBDAQkJCQwLDBgNDRgyIRwhMjIyMjIyMjIyMjIyMjIyMjIyMjIy
MjIyMjIyMjIyMjIyMjIyMjIyMjIyMjIyMjIyMjL/wAARCAXQBJ0DASIAAhEBAxEB/8QAHwAAAQUB
AQEBAQEAAAAAAAAAAAECAwQFBgcICQoL/8QAtRAAAgEDAwIEAwUFBAQAAAF9AQIDAAQRBRIhMUEG
E1FhByJxFDKBkaEII0KxwRVS0fAkM2JyggkKFhcYGRolJicoKSo0NTY3ODk6Q0RFRkdISUpTVFVW
V1hZWmNkZWZnaGlqc3R1dnd4eXqDhIWGh4iJipKTlJWWl5iZmqKjpKWmp6ipqrKztLW2t7i5usLD
xMXGx8jJytLT1NXW19jZ2uHi4+Tl5ufo6erx8vP09fb3+Pn6/8QAHwEAAwEBAQEBAQEBAQAAAAAA
AAECAwQFBgcICQoL/8QAtREAAgECBAQDBAcFBAQAAQJ3AAECAxEEBSExBhJBUQdhcRMiMoEIFEKR
obHBCSMzUvAVYnLRChYkNOEl8RcYGRomJygpKjU2Nzg5OkNERUZHSElKU1RVVldYWVpjZGVmZ2hp
anN0dXZ3eHl6goOEhYaHiImKkpOUlZaXmJmaoqOkpaanqKmqsrO0tba3uLm6wsPExcbHyMnK0tPU
1dbX2Nna4uPk5ebn6Onq8vP09fb3+Pn6/9oADAMBAAIRAxEAPwDw6ilooAKKKKACiiigAopKWgAo
opKAFooooAKSlooAKKKKACiiigAooooAKKKKACiiigAooooASloooAKKKKAEpaKKACikpaACiiig
AopKWgAooooAKKKKACiiigApKWigAooooAKKKKACiiigAooooAKKKKACiiigAooooAKKKKACiiig
AooooAKKKKAEpaKKACiiigAooooAKKKKACiiigAooooAKKKKACkpaKACiiigAooooAKKSloAKSlo
oAKKKKACiiigAooooAKKKKACiiigAoopKAFooooAKKKKACikpaACiiigAooooASloooAKKKSgBaK
KKACiiigAooooAKKKKACiiigBKWikoAKWiigAooooAKKKKACiiigAoopKAFooooAKKKKACikpaAC
iikoAWiiigD6q8DeBvCt94F0O6uvD+nTXE1lG8kjwKWZioySa6D/AIV54O/6FnS//AZf8KPh5/yT
rw9/14Rf+giuloA5r/hXng7/AKFnS/8AwGX/AAo/4V54O/6FnS//AAGX/CulooA5r/hXng7/AKFn
S/8AwGX/AAo/4V54O/6FnS//AAGX/CulooA5r/hXng7/AKFnS/8AwGX/AAo/4V54O/6FnS//AAGX
/CulooA5r/hXng7/AKFnS/8AwGX/AAo/4V54O/6FnS//AAGX/CulooA5r/hXng7/AKFnS/8AwGX/
AAo/4V54O/6FnS//AAGX/CulooA5r/hXng7/AKFnS/8AwGX/AAo/4V54O/6FnS//AAGX/CulooA5
r/hXng7/AKFnS/8AwGX/AAo/4V54O/6FnS//AAGX/CulooA5r/hXng7/AKFnS/8AwGX/AAo/4V54
O/6FnS//AAGX/CulooA5r/hXng7/AKFnS/8AwGX/AAo/4V54O/6FnS//AAGX/CulooA5r/hXng7/
AKFnS/8AwGX/AAo/4V54O/6FnS//AAGX/CulooA5r/hXng7/AKFnS/8AwGX/AAo/4V54O/6FnS//
AAGX/CulooA5r/hXng7/AKFnS/8AwGX/AAo/4V54O/6FnS//AAGX/CulooA5r/hXng7/AKFnS/8A
wGX/AAo/4V54O/6FnS//AAGX/CulooA5r/hXng7/AKFnS/8AwGX/AAo/4V54O/6FnS//AAGX/Cul
ooA5r/hXng7/AKFnS/8AwGX/AAo/4V54O/6FnS//AAGX/CulooA5r/hXng7/AKFnS/8AwGX/AAo/
4V54O/6FnS//AAGX/CulooA5r/hXng7/AKFnS/8AwGX/AAo/4V54O/6FnS//AAGX/CulooA5r/hX
ng7/AKFnS/8AwGX/AAo/4V54O/6FnS//AAGX/CulooA5r/hXng7/AKFnS/8AwGX/AAo/4V54O/6F
nS//AAGX/CulooA5r/hXng7/AKFnS/8AwGX/AAo/4V54O/6FnS//AAGX/CulooA5r/hXng7/AKFn
S/8AwGX/AAo/4V54O/6FnS//AAGX/CulooA5r/hXng7/AKFnS/8AwGX/AAo/4V54O/6FnS//AAGX
/CulooA5r/hXng7/AKFnS/8AwGX/AAo/4V54O/6FnS//AAGX/CulooA5r/hXng7/AKFnS/8AwGX/
AAo/4V54O/6FnS//AAGX/CulooA5r/hXng7/AKFnS/8AwGX/AAo/4V54O/6FnS//AAGX/CulooA5
r/hXng7/AKFnS/8AwGX/AAo/4V54O/6FnS//AAGX/CulooA5r/hXng7/AKFnS/8AwGX/AAo/4V54
O/6FnS//AAGX/CulooA5r/hXng7/AKFnS/8AwGX/AAo/4V54O/6FnS//AAGX/CulooA5r/hXng7/
AKFnS/8AwGX/AAo/4V54O/6FnS//AAGX/CulooA5r/hXng7/AKFnS/8AwGX/AAo/4V54O/6FnS//
AAGX/CulooA5r/hXng7/AKFnS/8AwGX/AAo/4V54O/6FnS//AAGX/CulooA5r/hXng7/AKFnS/8A
wGX/AAo/4V54O/6FnS//AAGX/CulooA5r/hXng7/AKFnS/8AwGX/AAo/4V54O/6FnS//AAGX/Cul
ooA5r/hXng7/AKFnS/8AwGX/AAo/4V54O/6FnS//AAGX/CulooA5r/hXng7/AKFnS/8AwGX/AAo/
4V54O/6FnS//AAGX/CulooA5r/hXng7/AKFnS/8AwGX/AAo/4V54O/6FnS//AAGX/CulooA5r/hX
ng7/AKFnS/8AwGX/AAo/4V54O/6FnS//AAGX/CulooA5r/hXng7/AKFnS/8AwGX/AAo/4V54O/6F
nS//AAGX/CulooA5r/hXng7/AKFnS/8AwGX/AAo/4V54O/6FnS//AAGX/CulooA5r/hXng7/AKFn
S/8AwGX/AAo/4V54O/6FnS//AAGX/CulooA5r/hXng7/AKFnS/8AwGX/AAo/4V54O/6FnS//AAGX
/CulooA5r/hXng7/AKFnS/8AwGX/AAo/4V54O/6FnS//AAGX/CulooA5r/hXng7/AKFnS/8AwGX/
AAo/4V54O/6FnS//AAGX/CulooA5r/hXng7/AKFnS/8AwGX/AAo/4V54O/6FnS//AAGX/CulooA5
r/hXng7/AKFnS/8AwGX/AAo/4V54O/6FnS//AAGX/CulooA5r/hXng7/AKFnS/8AwGX/AAo/4V54
O/6FnS//AAGX/CulooA5r/hXng7/AKFnS/8AwGX/AAo/4V54O/6FnS//AAGX/CulooA5r/hXng7/
AKFnS/8AwGX/AAo/4V54O/6FnS//AAGX/CulooA5r/hXng7/AKFnS/8AwGX/AAo/4V54O/6FnS//
AAGX/CulooA5r/hXng7/AKFnS/8AwGX/AAo/4V54O/6FnS//AAGX/CulooA5r/hXng7/AKFnS/8A
wGX/AAo/4V54O/6FnS//AAGX/CulooA5r/hXng7/AKFnS/8AwGX/AAo/4V54O/6FnS//AAGX/Cul
ooA5r/hXng7/AKFnS/8AwGX/AAo/4V54O/6FnS//AAGX/CulooA5r/hXng7/AKFnS/8AwGX/AAo/
4V54O/6FnS//AAGX/CulooA5r/hXng7/AKFnS/8AwGX/AAo/4V54O/6FnS//AAGX/CulooA5r/hX
ng7/AKFnS/8AwGX/AAo/4V54O/6FnS//AAGX/CulooA5r/hXng7/AKFnS/8AwGX/AAo/4V54O/6F
nS//AAGX/CulooA5r/hXng7/AKFnS/8AwGX/AAo/4V54O/6FnS//AAGX/CulooA5r/hXng7/AKFn
S/8AwGX/AAo/4V54O/6FnS//AAGX/CulooA5r/hXng7/AKFnS/8AwGX/AAo/4V54O/6FnS//AAGX
/CulooA5r/hXng7/AKFnS/8AwGX/AAo/4V54O/6FnS//AAGX/CulooA5r/hXng7/AKFnS/8AwGX/
AAo/4V54O/6FnS//AAGX/CulooA5r/hXng7/AKFnS/8AwGX/AAo/4V54O/6FnS//AAGX/CulooA5
r/hXng7/AKFnS/8AwGX/AAo/4V54O/6FnS//AAGX/CulooA5r/hXng7/AKFnS/8AwGX/AAo/4V54
O/6FnS//AAGX/CulooA5r/hXng7/AKFnS/8AwGX/AAo/4V54O/6FnS//AAGX/CulooA5r/hXng7/
AKFnS/8AwGX/AAo/4V54O/6FnS//AAGX/CulooA5r/hXng7/AKFnS/8AwGX/AAo/4V54O/6FnS//
AAGX/CulooA5r/hXng7/AKFnS/8AwGX/AAo/4V54O/6FnS//AAGX/CulooA5r/hXng7/AKFnS/8A
wGX/AAo/4V54O/6FnS//AAGX/CulooA5r/hXng7/AKFnS/8AwGX/AArxP476BpGg3uiLpOm21kss
cxkEEYTcQVxnH1NfSNeAftHf8hDw/wD9cp/5pQB4fRRRQAUUUUAfZXw8/wCSdeHv+vCL/wBBFdLX
NfDz/knXh7/rwi/9BFdLQAUUUUAFFFFABRRRQAUUUUAFFFFABRRRQAUUUUAFFFFABRRRQAUUUUAF
FFFABRRRQAUUUUAFFFFABRRRQAUUUUAFFFFABRRRQAUUUUAFFFFABRRRQAUUUUAFFFFABRRRQAUU
UUAFFFFABRRRQAUUUUAFFFFABRRRQAUUUUAFFFFABRRRQAUUUUAFFFFABRRRQAUUUUAFFFFABRRR
QAUUUUAFFFFABRRRQAUUUUAFFFFABRRRQAUUUUAFFFFABRRRQAUUUUAFFFFABRRRQAUUUUAFFFFA
BRRRQAUUUUAFFFFABRRRQAUUUUAFFFFABRRRQAUUUUAFFFFABRRRQAUUUUAFFFFABRRRQAUUUUAF
FFFABRRRQAUUUUAFeAftHf8AIQ8P/wDXKf8Amle/14B+0d/yEPD/AP1yn/mlAHh9JS0UAFJS0UAf
ZXw8/wCSdeHv+vCL/wBBFdLXNfDz/knXh7/rwi/9BFdLQAUUUUAFFFFABRRRQAUUUUAFFFFABRRR
QAUUUUAFFFFABRRRQAUUUUAFFFFABRRRQAUUUUAFFFFABRRRQAUUUUAFFFFABRRRQAUUUUAFFFFA
BRRRQAUUUUAFFFFABRRXn8PxT0yT4nTeEm2LCqiGO63cNcj70Z9v4R/tAjnIoA9AooooAKKKKACi
iigAooooAKKKKACiiigAooooAKKKKACiiigAooooAKKKKACiiigAooooAKKKKACiiigAooooAKKK
KACiiigAooooAKKKKACiiigAooooAKKKKACiiigAooooAKKKKACiiigAooooAKKKKACiiigAoooo
AKKKKACiiigAooooAKKKKACiiigAooooAKKKKACiiigAooooAKKKKACiiigAooooAKKKKACiiigA
ooooAK8A/aO/5CHh/wD65T/zSvf68A/aO/5CHh//AK5T/wA0oA8PooooAKKSloA+yvh5/wAk68Pf
9eEX/oIrpa5r4ef8k68Pf9eEX/oIrpaACiiigAooooAKKKKACiiigAooooAKKKKACiiigAooooAK
KKKACiiigAooooAKKKKACiiigAooooAKKKKACiiigAooooAKKKKACiiigAooooAKKKKACiiigAoo
ooA5L4j+Ll8HeD7q/R1+2y/ubRT3kPfHooyfw96+QPOl8/z/ADH87dv8zcd27Oc59c16J8Z/Fv8A
wknjN7O3k3WGl5t48HhpM/vG/MY+ij1rzigD6u+FHj9PGegC3vJF/tiyULcL0Mq9BIPr39D6ZFeg
18S+G/EN94W1621fT32zQNyp+7Ip6q3sR/j2r7B8LeJrDxboFvq2nvmOUYeMn5onHVG9x+vB70Ab
NFFFABRRRQAUUUUAFFFFABRRRQAUUUUAFFFFABRRRQAUUUUAFFFFABRRRQAUUUUAFFFFABRRRQAU
UUUAFFFFABRRRQAUUUUAFFFFABRRRQAUUUUAFFFFABRRRQAUUUUAFFFFABRRRQAUUUUAFFFFABRR
RQAUUUUAFFFFABRRRQAUUUUAFFFFABRRRQAUUUUAFFFFABRRRQAUUUUAFFFFABRRRQAUUUUAFFFF
ABRRRQAUUUUAFeAftHf8hDw//wBcp/5pXv8AXgH7R3/IQ8P/APXKf+aUAeHUtFFABRRRQB9lfDz/
AJJ14e/68Iv/AEEV0tc18PP+SdeHv+vCL/0EV0tABRRRQAUUUUAFFFFABRRRQAUUUUAFFFFABRRR
QAUUUUAFFFFABRRRQAUUUUAFFFFABRRRQAUUUUAFFFFABRRRQAUUUUAFFFFABRRRQAUUUUAFFFFA
BRRRQAVyXxJ8Ujwl4Jvb+Nwt3KPItRnnzG6EfQZb8K62vmf48eJ/7W8XR6LBJm20tMPg8GZsFvyG
0exzQB5QSSSTyT1NJS103grwTqHjjUrqzsGWM29s0xkcfLu6KpPbcePpk9qAOZrs/hx4+ufA2uiV
t8ul3BC3cC9x2df9ofqOPpyV3aXFhdzWl3C8NxC5SSNxhlYcEGoaAPuexvrbUrGC9spkntp0DxyI
eGU9DVivl74TfE1/CV6NJ1SRn0S4fr1Ns5/iH+ye4/Ed8/T0ciTRJLE6vG6hldTkMD0IPcUAPooo
oAKKKKACiiigAooooAKKKKACiiigAooooAKKrX+oWmlWM19f3EdvawruklkbCqK8D8Z/Hu9uZZLP
wpF9ltwcfbZkBkf3VTwo+uT9KAPoGaaK3jMk0qRRjqzsAB+JrHk8Z+FYnKSeJdGRx1Vr+IEf+PV8
c6nrGp6zcGfU9QubyX+9PKXx9M9KpUAfbNr4p8PX0my017S7h842xXkbn9DWtXwhXQaB438SeGZF
Olavcwxr/wAsGbfEf+ANkfpmgD7PoryfwD8bNP8AEU0Wm67HFp2ov8scoP7iZvQZ+4fYkg+ucCvW
KACiiigAooooAKKKKACiiigAooooAKKKKACiiigAooooAKKKKACiiigAooooAKKKKACiiigAoooo
AKKKKACiiigAooooAKKKKACiiigAooooAKKKKACiiigAooooAKKKKACiiigAooooAKKKKACiiigA
ooooAKKKKACiiigAooooAKKKKACvAP2jv+Qh4f8A+uU/80r3+vAP2jv+Qh4f/wCuU/8ANKAPD6KK
KACiikoA+y/h5/yTrw9/14Rf+giulrmvh5/yTrw9/wBeEX/oIrpaACiiigAooooAKKKKACiiigAo
oooAKKKKACiiigAooooAKKKKACiiigAooooAKKKKACiiigAooooAKKKKACiiigAooooAKKKKACii
igAooooAKKKKACiiigDM8Q6zD4e8O3+r3GPLtIWk2k43H+FfxOB+NfFN5dz399cXty5ee4kaWRj/
ABMxyT+Zr6C/aE8Qm10Ow0CF8PeSefMB/wA80+6D7Fjn/gFfO9ABX1H8D/DP9ieBl1CZMXWqt55P
cRDiMfllv+BV85+FtDk8SeKdN0eLObqdUYj+FOrN+Cgn8K+1IIIra3jghQJFEoREHRVAwBQB5V8Y
Phl/wklo+vaPD/xN7dP30Sj/AI+UA7D++O3qOPSvmkgqSGBBBwQe1fd9eHfGD4VNdGfxN4ft8zcy
X1rGOZO5kUevqO/XrnIB4DXrnwk+Kv8Awj0kega7MTpTtiC4Y5+zE9j/ALB/T6ZryOigD7uVlkRX
RgysMhgcgj1pa+aPhb8W5fDTx6Nrssk2jsQsUv3mtf6lPbt29K+k4LiG6t47i3lSaGRQySRsGVge
hBHUUASUUUUAFFFFABRRRQAUUUUAFFFFABSMyxozuwVVGSxOAB60teb/ABs8SPoPgOS1t5Ntzqb/
AGYEHkR4y5/L5f8AgVAHjPxU+Ik/jLWntLOVl0S1ciBBwJmHBkb69vQe5NefUV1HgLwZc+N/Ekem
xMYrZB5l1OB/q4we3+0eg/wBoAxNL0fUtbu/sul2NxeT9dkEZYgepx0Hua7e2+CHjm4iDvp9vBkZ
Cy3KZ/QmvpjQfD2l+GdMTT9JtEtoF67R8zn+8x6k+5rToA+SNU+EHjfS4mlfRmuY1GSbWRZT/wB8
g7v0riZI3ikaORGR1OGVhgg+hFfdtcL8RPhrpvjbTpJY447fWY1zBdAY346I/qp9eo7dwQD5Kr6J
+CvxHm1iP/hGdZnMl7Cm60nc8yoByhPdgOQe4z6c/Pd1az2V3NaXMbRXEEjRyRt1VgcEfnU2lalc
6Nq1pqVm+y4tZVljPuDn8jQB9yUVT0rUYdX0iz1K3/1N3Akyc9AwBx+tXKACiiigAooooAKKKKAC
iiigAooooAKKKKACiiigAooooAKKKKACiiigAooooAKKKKACiiigAooooAKKKKACiiigAooooAKK
KKACiiigAooooAKKKKACiiigAooooAKKKKACiiigAooooAKKKKACiiigAooooAKKKKACiiigAooo
oAK8A/aO/wCQh4f/AOuU/wDNK9/rwD9o7/kIeH/+uU/80oA8PooooAKKSloA+yvh5/yTrw9/14Rf
+giulrmvh5/yTrw9/wBeEX/oIrpaACiiigAooooAKKKKACiiigAooooAKKKKACiiigAooooAKKKK
ACiiigAooooAKKKKACiiigAooooAKKKKACiiigAooooAKKKKACiiigAooooAKKKKACiisnxPq66B
4X1PVWIBtbZ5Ez3bHyj8TgUAfLfxZ17+3/iLqcqtugtW+yQ/SPg/m24/jXFUru0js7sWdjliTyTS
UAe1/s8+H/P1XUvEEqfLbILaAkcb25Y/UKAP+B19CVxfwp0IaB8OtLhZds9yn2ub13ScjPuF2j8K
7SgAooooA8F+LHwhYPN4h8M22VOXu7GMdO5eMfzUfh6DwmvvCvE/il8HRqBm17wxAFuzl7mxTpMe
7IOzeo79ueoB8+V6F8Ofinf+Cp1sroPeaK7fNBn5ocnlo8/mV6H26158yNG7I6lWU4IIwQaSgD7g
0bWtO8QaZFqOl3Udzay9HQ9D3BHUEehq/Xxh4S8aaz4M1L7XpVxhGI863fmKYejD19xyK+nfA/xJ
0TxvbBLaT7NqSrmWxlb5x6lT/EvuPxAoA7KiiigAooooAKKKKACiiigAr55/aLvGfXtFsc/LFavM
B7u2P/ZK+hq+af2hv+R/sP8AsFx/+jZaAPJa+lv2f9Ijs/BNzqZUedfXRG7H8CDAH5l/zr5qr6s+
CP8AyS3T/wDrrN/6MagD0OiiigAooooA+XPjtpMem/ERrmJQq39slw2Om8Eof/QQfxrzKvYv2iP+
Rv0v/rw/9qNXj1AH1j8GLxrz4XaWGOWgaWEnPpIxH6EV31eafAn/AJJnD/19S/zFel0AFFFFABRR
RQAUUUUAFFFFABRRRQAUUUUAFFFFABRRRQAUUUUAFFFFABRRRQAUUUUAFFFFABRRRQAUUUUAFFFF
ABRRRQAUUUUAFFFFABRRRQAUUUUAFFFFABRRRQAUUUUAFFFFABRRRQAUUUUAFFFFABRRRQAUUUUA
FFFFABRRRQAV4B+0d/yEPD//AFyn/mle/wBeAftHf8hDw/8A9cp/5pQB4fRRRQAUUUUAfZXw8/5J
14e/68Iv/QRXS1zXw8/5J14e/wCvCL/0EV0tABRRRQAUUUUAFFFFABRRRQAUUUUAFFFFABRRRQAU
UUUAFFFFABRRRQAUUUUAFFFFABRRRQAUUUUAFFFFABRRRQAUUUUAFFFFABRRRQAUUUUAFFFFABXl
Xx91j7D4Ei05Gw+oXSow9UT5z/48E/OvVa+cf2htUNx4q03TFbKWloZCM9Gkbn9EX86APHq1vC+j
nX/FOl6UASt1cpG+OyZ+Y/guTWTXqvwC0gX3jyXUHXKafas6n0d/kH/jpegD6ZVVRQqqFVRgADAA
paKKACiiigAooooA8z+JHwksvFyyalpnl2etYyWIxHcez46H/a/PPb5o1XSb/RNRl0/UrWS2uojh
o5Bg/Ueo9xX3HXOeLvBOjeNNP+zapb/vUB8m5j4kiPsfT2PFAHxnUlvcTWlxHcW00kM0bBkkjYqy
kdwR0rr/ABv8NNc8EztJPGbrTS2I72Jfl9gw/gP149Ca4ygD3HwN8eJIfL0/xapkj4VdQiX5l/66
KOv1HPsete6afqVlq1jHe6fdRXVtKMpLE4ZT/wDX9q+Gq2vDnizW/Cl79p0e/ktySN8ecxyf7yng
/wA/SgD7Vorx7wl8e9K1Hy7XxHB/ZtyePtEYLQMff+Jf1HvXrVne2uoWsd1ZXMVzbyDKSwuGVh7E
cUAT0UUUAFFFFABXzT+0N/yP9j/2C4//AEbLX0tXzT+0N/yP9h/2C4//AEbLQB5NX1Z8Ef8Aklun
/wDXWb/0Y1fKdfVnwR/5Jbp3/XWb/wBGNQB6HRRRQAUUUUAfOP7RH/I36X/14f8AtRq8er2H9oj/
AJG/S/8Arw/9qNXjtAH1L8Cf+SZw/wDX1N/MV6XXmnwJ/wCSZw/9fU38xXpdABRRRQAUUUUAFFFF
ABRRRQAUUUUAFFFFABRRRQAUUUUAFFFFABRRRQAUUUUAFFFFABRRRQAUUUUAFFFFABRRRQAUUUUA
FFFFABRRRQAUUUUAFFFFABRRRQAUUUUAFFFFABRRRQAUUUUAFFFFABRRRQAUUUUAFFFFABRRRQAU
UUUAFeAftHf8hDw//wBcp/5pXv8AXgH7R3/IQ8P/APXKf+aUAeH0lLRQAUUUUAfZXw8/5J14e/68
Iv8A0EV0tc18PP8AknXh7/rwi/8AQRXS0AFFFFABRRRQAUUUUAFFFFABRRRQAUUUUAFFFFABRRRQ
AUUUUAFFFFABRRRQAUUUUAFFFFABRRRQAUUUUAFFFFABRRRQAUUUUAFFFFABRRRQAUUUUAFfIPxV
1H+0/iZrkucrFP8AZwPTy1CH9VNfXrMFUsxAUDJJPAr4b1K7OoareXrZ3XE7ynP+0xP9aAKlfRv7
PGmeR4X1TU2XDXV0IlOOqxr1/N2/KvnOvrr4S6f/AGd8MdFjxhpYmnY+u9iw/QigDtaKKKACiiig
AooooAKKKKAGSwxXELwzRpJE4KujrlWB7EHrXjfjb4D2eoGS+8LSJZXB5azkP7lv909U+nI+lez0
UAfEGs6Fqnh6/ay1axmtLgdFkXAYeqnow9xxWfX3Bq+iaZr1k1nqtjBd27fwSrnB9QeoPuOa8Y8V
/s+qxkufC19t7izuzx9Fk/oR+NAHg1amieJda8N3P2jR9SuLOQ/eEbfK3+8p4b8QaXXPDGt+Grjy
NY0y4tGzhWdfkb/dYcN+BrKoA9u8PftDXcISHxFpSXCjrcWZ2P8Aih4J+hFepaF8T/CHiAKtrrME
MzceRdHyXz6DdwT9Ca+P6KAPu4EMAQQQRkEd6WvijSPFWv6CR/ZesXlqo/5ZxynYfqvQ/lXb6Z8e
fGNiFW7+w6go4Jng2t+aED9KAPqCvmn9oX/kf7D/ALBcf/o2Wuisf2jYSFXUPDsinu9vchs/8BZR
/OvO/il4ysPHHiW11PToLmGKKyS3dbhVDbg7scbSePmH+FAHEV9WfBH/AJJbp/8A11m/9GNXynX0
j8IvGHhzSPh1Y2eo63Y2tykkpaKaYKwBckcH2oA9eormv+Fh+Dv+hm0v/wACV/xo/wCFh+Dv+hm0
v/wJX/GgDpaK5r/hYfg7/oZtL/8AAlf8aP8AhYfg7/oZtL/8CV/xoA8W/aI/5G/S/wDrw/8AajV4
9XqXxz1vS9c8UadPpV/b3sSWWx3gkDANvY4OPY15bQB9SfAn/kmkP/X1N/MV6XXjXwc8XeHdG+H8
VpqWtWNpcC4lYxTTBWwSMHBr0D/hYfg7/oZtL/8AAlf8aAOlormv+Fh+Dv8AoZtL/wDAlf8AGj/h
Yfg7/oZtL/8AAlf8aAOlormv+Fh+Dv8AoZtL/wDAlf8AGtPSdf0jXklbSdStr1YiBIYJA+0npnH0
NAGlRRRQAUUUUAFFFFABRRRQAUUUUAFFFFABRRRQAUUUUAFFFFABRRRQAUUUUAFFFFABRRRQAUUU
UAFFFFABRRRQAUUUUAFFFFABRRRQAUUUUAFFFFABRRRQAUUUUAFFFFABRRRQAUUUUAFFFFABRRRQ
AUUUUAFFFFABXgH7R3/IQ8P/APXKf+aV7/XgH7R3/IQ8P/8AXKf+aUAeH0UUlAC0UUUAfZXw8/5J
14e/68Iv/QRXS1zXw8/5J14e/wCvCL/0EV0tABRRRQAUUUUAFFFFABRRRQAUUUUAFFFFABRRRQAU
UUUAFFFFABRRRQAUUUUAFFFFABRRRQAUUUUAFFFFABRRRQAUUUUAFFFFABRRRQAUUUUAFFFFAGR4
puvsPhHWrsHBgsZ5Bj1CE18TV9hfFCc23wz19xnm2KcD+8Qv9a+PqACvt/QrL+zvD2m2OMfZrWKH
HptQD+lfFmk2323WbG1Iz51xHHj13MB/WvuOgAooooAKKKKACiiigAooooAKKKKACiiigCK5tre8
t3t7qCKeBxh45UDKw9weDXnPiD4HeEtYLS2Uc2lTnnNq2YyfdGyPwGK9LooA+Ztb+AXijTyz6ZPa
apEOgVvKkP8AwFuP/Hq8+1XwzruhkjVNIvbRRxvlhYKfo3Q/ga+2qQgMCCAQRgg96APhGivszU/A
PhPV8m98P2Du3V0iEbn/AIEuD+tcnf8AwG8GXe424v7InoIbjcB/32GP60AfL9Fe/Xn7OVq2TZeJ
Jo/RZrUP+oYfyrGuP2ddbXP2bW9Pk648xHT6dAaAPGqK9Uk/Z+8Xo2FudJkGM5Wd8fqgqsfgT42B
x5Niff7SP8KAPNKK9K/4UT42/wCeFl/4Eij/AIUT42/54WX/AIEigDzWivSv+FE+Nv8AnhZf+BIo
/wCFE+Nv+eFl/wCBIoA81or0r/hRPjb/AJ4WX/gSKP8AhRPjb/nhZf8AgSKAPNKWvSv+FE+Nv+eF
l/4Eij/hRPjb/nhZf+BIoA81or0r/hRPjb/nhZf+BI/wrn/Ffw917wZa29xq8dusdw5RPKlDnIGa
AOVr3/8AZx/5B/iD/rrB/J68Ar3/APZx/wCQf4g/66wfyegD3CiiigAooooAKKKKACiiigAooooA
KKKKACiiigAooooAKKKKACiiigAooooAKKKKACiiigAooooAKKKKACiiigAooooAKKKKACiiigAo
oooAKKKKACiiigAooooAKKKKACiiigAooooAKKKKACiiigAooooAKKKKACvAP2jv+Qh4f/65T/zS
vf68A/aO/wCQh4f/AOuU/wDNKAPD6SlooAKKKKAPsr4ef8k68Pf9eEX/AKCK6Wua+Hn/ACTrw9/1
4Rf+giuloAKKKKACiiigAooooAKKKKACiiigAooooAKKKKACiiigAooooAKKKKACiiigAooooAKK
KKACiiigAooooAKKKKACiiigAooooAKKKKACiiigAooooA4H4zyiP4U6wMkFzAox/wBdkP8AIGvk
6vqz43f8kt1D/rrD/wCjFr5ToA3vA8P2jx94eiwCDqNuSD3AkUn9K+0a+NvhyjP8R/DwUZIvozj2
Byf0r7JoAKKKKACiiigAooooAKKKKACiiigAooooAKKKKACiiigAooooAKKKKACiiigAooooAKKK
KACiiigAooooAK8W/aL/AOQBov8A19P/AOg17TXi37Rf/IA0X/r6f/0GgD55r3/9nH/kH+IP+usH
8nrwCvf/ANnH/kH+IP8ArrB/J6APcKKKKACiiigAooooAKKKKACiiigAooooAKKKKACiiigAoooo
AKKKKACiiigAooooAKKKKACiiigAooooAKKKKACiiigAooooAKKKKACiiigAooooAKKKKACiiigA
ooooAKKKKACiiigAooooAKKKKACiiigAooooAK8A/aO/5CHh/wD65T/zSvf68A/aO/5CHh//AK5T
/wA0oA8PoopKAFpKWkoA+y/h5/yTrw9/14Rf+giulrmvh5/yTrw9/wBeEX/oIrpaACiiigAooooA
KKKKACiiigAooooAKKKKACiiigAooooAKKKKACiiigAooooAKKKKACiiigAooooAKKKKACiiigAo
oooAKKKKACiiigAooooAKKKKAPPPjd/yS3UP+usP/oxa+U6+sPjTGH+FOrsSf3bQMP8Av8g/rXyf
QB03w6Yr8RvDxUkH7dEOPQtg19k18ZeApPK+IXh1sZzqMC/m4H9a+zaACiiigAooooAKKKKACiii
gAooooAKKKKACiiigAooooAKKKKACiiigAooooAKKKKACiiigAooooAKKKKACvFv2i/+QBov/X0/
/oNe014t+0X/AMgDRf8Ar6f/ANBoA+ea9/8A2cf+Qf4g/wCusH8nrwCvf/2cf+PDxB/11g/k9AHu
FFFFABRRRQAUUUUAFFFFABRRRQAUUUUAFFFFABRRRQAUUUUAFFFFABRRRQAUUUUAFFFFABRRRQAU
UUUAFFFFABRRRQAUUUUAFFFFABRRRQAUUUUAFFFFABRRRQAUUUUAFFFFABRRRQAUUUUAFFFFABRR
RQAUUUUAFeAftHf8hDw//wBcp/5pXv8AXgH7R3/IQ8P/APXKf+aUAeH0UUUAFFFFAH2V8PP+SdeH
v+vCL/0EV0tc18PP+SdeHv8Arwi/9BFdLQAUUUUAFFFFABRRRQAUUUUAFFFFABRRRQAUUUUAFFFF
ABRRRQAUUUUAFFFFABRRRQAUUUUAFFFFABRRRQAUUUUAFFFFABRRRQAUUUUAFFFFABRRRQBxvxXi
874X68nHEKtz/sup/pXyFX2f45t/tXgHxBCBknT5yo9SEJH6ivi+gDW8MTfZ/FmjT5I8u+gfI6jD
g19tV8JQytDOkq43IwYZ9RX3XG6yxrIhyrgMPoaAHUUUUAFFFFABRRRQAUUUUAFFFFABRRRQAUUU
UAFFFFABRRRQAUUUUAFFFFABRRRQAUUUUAFFFFABRRRQAV4t+0X/AMgDRf8Ar6f/ANAr2mvFv2i/
+QBov/X0/wD6DQB8817/APs4/wDIP8Qf9dYP5PXgFe//ALOP/IP8Qf8AXWD+T0Ae4UUUUAFFFFAB
RRRQAUUUUAFFFFABRRRQAUUUUAFFFFABRRRQAUUUUAFFFFABRRRQAUUUUAFFFFABRRRQAUUUUAFF
FFABRRRQAUUUUAFFFFABRRRQAUUUUAFFFFABRRRQAUUUUAFFFFABRRRQAUUUUAFFFFABRRRQAV4B
+0d/yEPD/wD1yn/mle/14B+0d/yEPD//AFyn/mlAHh9FFFABRRSUAfZfw8/5J14e/wCvCL/0EV0t
c18PP+SdeHv+vCL/ANBFdLQAUUUUAFFFFABRRRQAUUUUAFFFFABRRRQAUUUUAFFFFABRRRQAUUUU
AFFFFABRRRQAUUUUAFFFFABRRRQAUUUUAFFFFABRRRQAUUUUAFFFFABRRRQBBe24u7C4tj0miaM/
iCP618MOrI7IwwynBB7Gvu6vivxjY/2b411uz24WK+mVB/s7zt/TFAGJX2p4Pu/t/gvQ7rOTLYQs
312DP65r4rr6x+DN+L74X6WC2XtzJA/thyR/46VoA76iiigAooooAKKKKACiiigAooooAKKKKACi
iigAooooAKKKKACiiigAooooAKKKKACiiigAooooAKKKKACvFv2i/wDkAaL/ANfT/wDoNe014t+0
X/yANF/6+n/9BoA+ea9//Zx/5B/iD/rrB/J6+f6+gP2cf+Qf4g/66wfyegD3CiiigAooooAKKKKA
CiiigAooooAKKKKACiiigAooooAKKKKACiiigAooooAKKKKACiiigAooooAKKKKACiiigAooooAK
KKKACiiigAooooAKKKKACiiigAooooAKKKKACiiigAooooAKKKKACiiigAooooAKKKKACvAP2jv+
Qh4f/wCuU/8ANK9/rwD9o7/kIeH/APrlP/NKAPD6KKKACiiigD7K+Hn/ACTrw9/14Rf+giulrmvh
5/yTrw9/14Rf+giuloAKKKKACiiigAooooAKKKKACiiigAooooAKKKKACiiigAooooAKKKKACiii
gAooooAKKKKACiiigAooooAKKKKACiiigAooooAKKKKACiiigAooooAK+U/jbp32D4m3sgXC3kUV
wv8A3ztJ/NDX1ZXgn7Rml4m0TV1UYKyW0h+mGX+b0AeF19C/s66l5uhazpZbm3uUnUH0dcH/ANF/
rXz1XqPwF1UWPxBayZsLf2rxAf7a4cforfnQB9PUUUUAFFFFABRRRQAUUUUAFFFFABRRRQAUUUUA
FFFZWo+JtC0gsNR1mwtWU4KzXCq35E5oA1aK4K9+MvgWyyP7Z89x/DBbyN+u3H61gXX7QvheLItt
O1WcjuY0RT/48T+lAHrlFeGT/tHW6n/R/DMrjPWS8C/yQ1nyftGaiceV4etV9d1wzZ/QUAfQdFfO
b/tE6+XJj0bTVXsGMhP57hTf+GiPEX/QI0v8pP8A4qgD6Oor5x/4aI8Q/wDQI0v8pP8A4qj/AIaI
8Q/9AjS/yk/+KoA+jqK+cf8AhojxD/0CNL/KT/4qj/hojxD/ANAjS/yk/wDiqAPo6ivnH/hojxF/
0CNL/KT/AOKo/wCGiPEP/QI0v8pP/iqAPo6ivnH/AIaI8Rf9AjS/yk/+Ko/4aI8Q/wDQI0v8pP8A
4qgD6Orxb9ov/kAaL/19P/6DXNf8NEeIv+gRpf5Sf/FVynjj4m6n47srS1v7K0t1tpDIpg3ZJIxz
kmgDia9//Zx/5B/iD/rrB/J68Ar3/wDZx/5B/iD/AK6wfyegD3CiiigAooooAKKKKACiiigAoooo
AKKKKACiiigAooooAKKKKACiiigAooooAKKKKACiiigAooooAKKKKACiiigAooooAKKKKACiiigA
ooooAKKKKACiiigAooooAKKKKACiiigAooooAKKKKACiiigAooooAKKKKACvAP2jv+P/AMP/APXK
f+aV7/XgH7R3/IQ8P/8AXKf+aUAeHUtFFABRRRQB9lfDz/knXh7/AK8Iv/QRXS1zXw8/5J14e/68
Iv8A0EV0tABRRRQAUUUUAFFFFABRRRQAUUUUAFFFFABRRRQAUUUUAFFFFABRRRQAUUUUAFFFFABR
RRQAUUUUAFFFFABRRRQAUUUUAFFFFABRRRQAUUUUAFFFFABXn3xo0j+1vhrfOq7pbF0uk/4CcN/4
6zV6DVe/s4tR065sZxmG5iaGQeqsCD+hoA+GK1fDOrtoPijTNVBIFrcpI2O6g/MPxGRVPUrGbS9T
u9PuBia2meGQf7Skg/yqtQB92o6yIrowZGGVIPBFOri/hTrv9v8Aw60uZn3T2yfZJs9QycDPuV2n
8a7SgAooooAKKKKACiiigAoormPFHxA8N+EEI1S/X7TjK2sPzyn/AICOn1OBQB09VNR1TT9ItTda
le29pAOsk8gQfr3r558TfH3XNRLwaDbR6ZAcgSviWYj8flX8j9a8r1DVL/VrprrUbye7nbrJPIXP
0ye1AH0lrnx58K6YWj05LrVJR0MSeXHn/ebn8lNedax8fvFF8WXTLez02PswTzpB+LfL/wCO15RR
QBuap4y8S60T/aOuX86nrGZiE/75GB+lYdFXtO0XVdXfZpum3d42elvC0mPyFAFGkrvtO+DXjjUQ
rHSRaxk/fupkTH/Aclv0rqLL9nbW5APt2t6fBnr5KPLj8wtAHjVJX0Ha/s56emPtfiK6l9fKt1j/
AJlq8z+KPgyw8DeJbXTNPnuZ45bJbhmuCpO4u68YA4wo/WgDiaKK+gPhZ8NvCXiPwFZ6nq2k/aLy
SSVXk+0ypkByBwrAdB6UAfP9FfWf/CmfAH/QA/8AJyf/AOLo/wCFM+AP+gB/5OT/APxdAHyZRX1n
/wAKZ8Af9AD/AMnJ/wD4uj/hTPgD/oAf+Tk//wAXQB8mUV6R8ZvC2i+E/EdhaaJZfZYJbTzHXzXf
Lb2GcsSegFeb0AFFe9/Cf4c+FPE3geLUdX0r7TdtcSIZPtEqcA8DCsB+ldx/wpnwB/0AP/Jyf/4u
gD5Mor6z/wCFM+AP+gB/5OT/APxdH/CmfAH/AEAP/Jyf/wCLoA+TK9//AGcf+Qf4g/66wfyeu0/4
Uz4A/wCgB/5OT/8AxddB4c8H6F4SjuI9Dsfsi3BVpR5zybiM4++xx1PSgDcooooAKKKKACiiigAo
oooAKKKKACiiigAooooAKKKKACiiigAooooAKKKKACiiigAooooAKKKKACiiigAooooAKKKKACii
igAooooAKKKKACiiigAooooAKKKKACiiigAooooAKKKKACiiigAooooAKKKKACiiigArwD9o7/kI
eH/+uU/80r3+vAP2jv8AkIeH/wDrlP8AzSgDw+iiigAooooA+yvh5/yTrw9/14Rf+giulrmvh5/y
Trw9/wBeEX/oIrpaACiiigAooooAKKKKACiiigAooooAKKKKACiiigAooooAKKKKACiiigAooooA
KKKKACiiigAooooAKKKKACiiigAooooAKKKKACiiigAooooAKKKKACiiigD5d+OegHSfHzX6Ji31
OITAjpvXCuP0B/4FXmVfUXxx8O/2z4Ea/iTdc6XJ54wOfLPDj6Yw3/Aa+XaAPaP2evEP2bWdQ8Py
viO7j+0QAn/lonDAe5U5/wCAV9D18ReHtZm8PeIbDV7fJktJlkwDjcP4l/EZH419rWV5BqFhb3ts
4e3uIlljYd1YZB/I0AT0UUUAFFFIzKilmYKqjJJOABQAtYfiXxdonhGx+1axepDkHy4h80kp9FXq
fr0Hc15r49+OVpppl03wt5d3djKvesMxRn/YH8Z9+n1rwDUtTvtYvpL7UbuW6upDlpZWLE//AFva
gD0rxj8cdc1xntdDDaTYnjepzO492/h/4Dz7mvLZJHlkaSR2d2OWZjkk+pNNo78UAFFeheE/g54m
8TBLieEaXYtz510pDMP9lOp/HA969u8MfB7wp4bCSvaf2leL/wAtrwBgD/sp90fkT70AfOPh7wJ4
m8UFW0rSZ5ISf+Phx5cX/fTYB/DJr1TQv2dmIWTxBrIX1gsVz/4+w/8AZa94ACgAAAAYAHaloA47
Rvhb4M0Pa0GiQTyj/lrd/vmz64bIB+gFddHGkMaxxIqIowqqMAfhT6KACiiigAr5p/aG/wCR/sP+
wXH/AOjZa+lq+af2hf8Akf7D/sFx/wDo2WgDyavqz4I/8kt0/wD66zf+jGr5Tr6s+CP/ACS3Tv8A
rrN/6MagD0OiiigAooooA+cf2iP+Rv0v/rw/9qNXj1ew/tEf8jfpf/Xh/wC1Grx6gD6k+BP/ACTO
H/r6m/mK9LrzT4E/8kzh/wCvqb+Yr0ugAooooAKKKKACiiigAooooAKKKKACiiigAooooAKKKKAC
iiigAooooAKKKKACiiigAooooAKKKKACiiigAooooAKKKKACiiigAooooAKKKKACiiigAooooAKK
KKACiiigAooooAKKKKACiiigAooooAKKKKACiiigAooooAKKKKACvAP2jv8AkIeH/wDrlP8AzSvf
68A/aO/5CHh//rlP/NKAPD6KKKAEpaKKAPsr4ef8k68Pf9eEX/oIrpa5r4ef8k68Pf8AXhF/6CK6
WgAooooAKKKKACiiigAooooAKKKKACiiigAooooAKKKKACiiigAooooAKKKKACiiigAooooAKKKK
ACiiigAooooAKKKKACiiigAooooAKKKKACiiigAooooAiubeK7tZbadBJDMhjkQ9GUjBH5V8W+Kt
Bm8M+KNQ0ebJNtMVRiPvoeVb8VIP419r14b+0F4VMtvZ+KLaPJhxbXeP7pPyN+BJH/AloA8Cr6S+
Avir+0/DM2gXEmbnTW3RAnloWOf/AB1sj6Fa+bK6TwJ4ok8H+L7LVhuMCt5dyi/xxNww+o6j3AoA
+zKKjgniubeOeCRZIZUDo6nIZSMgj8KwPGPjXSfBOkm91GTdK+RBbIR5kzeg9B6noPyBANLW9c03
w7pcupardJbWsfVm6k9gB1JPoK+ZviD8WdU8YySWNlvsdGzgQg4eYeshH/oI4+tc34w8aav401U3
upTYjXIgtkP7uFfQD19SeT+QrnqACiprW0uL+7itbSCSe4lbbHFGpZmPoAK968A/AuG3EepeLQs0
vDJp6N8i/wDXQj7x9hx656UAeW+Dvhx4g8aShrK38ixBw97OCsY9QO7H2H44r6H8G/Cnw54Q8u4W
H7dqS8/a7lQSp/2F6L+p967eGGK3hSGCNIoo1CoiKFVQOgAHQU+gAooooAKKKKACiiigAooooAK+
af2hf+R/sf8AsFx/+jZa+lq+af2hv+R/sP8AsFx/+jZaAPJq+rPgj/yS3T/+us3/AKMavlKvq34I
/wDJLdP/AOus3/oxqAPQ6KKKACiiigD5x/aI/wCRv0v/AK8P/ajV49XsP7RH/I36X/14f+1Grx2g
D6l+BP8AyTSH/r6m/mK9LrzT4E/8k0h/6+pv5ivS6ACiiigAooooAKKKKACiiigAooooAKKKKACi
iigAooooAKKKKACiiigAooooAKKKKACiiigAooooAKKKKACiiigAooooAKKKKACiiigAooooAKKK
KACiiigAooooAKKKKACiiigAooooAKKKKACiiigAooooAKKKKACiiigAooooAK8A/aO/5CHh/wD6
5T/zSvf68A/aO/5CHh//AK5T/wA0oA8PpKWigAooooA+yvh5/wAk68Pf9eEX/oIrpa5r4ef8k68P
f9eEX/oIrpaACiiigAooooAKKKKACiiigAooooAKKKKACiiigAooooAKKKKACiiigAooooAKKKKA
CiiigAooooAKKKKACiiigAooooAKKKKACiiigAooooAKKKKACiiigAqlq+l2ut6Pd6Xeput7qJon
HcAjqPcdR7irtFAHxBr2jXPh7Xr3SLwYntJTGxxgMOzD2IwR7Gs6voP4+eDTc2UPiqzjzLbgQ3gU
dYyflf8AAnB9iPSvn2gD2rwH8ZLfw78Priw1JXuL+xISwj/56o2cAnsFI5PoQBXlPiDxDqfijV5d
T1a4M1xJwOyovZVHYD/PNZdFABW54V8Jat4w1ZbDSrfeRzLM3EcS+rH+nU9q1fAPw71Px1qOIs2+
mxNi4vGXIX/ZUfxN7du/bP1R4d8OaX4W0mPTdJtlhgTlj1aRu7Me5/8A1dKAMPwL8ONH8D2gNugu
dSdcTXsi/MfZR/CvsOvcmuyoooAKKKKACiiigAooooAKKKKACiiigAr5p/aG/wCR+sP+wXH/AOjZ
a+lq+af2hv8Akf7D/sFx/wDo2WgDyavqz4I/8kt0/wD66zf+jGr5Tr6s+CP/ACS3T/8ArrN/6Mag
D0OiiigAooooA+cf2iP+Rv0v/rw/9qNXj1ew/tEf8jfpf/Xh/wC1Grx2gD6l+BP/ACTSH/r6l/mK
9LrzT4E/8k0h/wCvqb+Yr0ugAooooAKKKKACiiigAooooAKKKKACiiigAooooAKKKKACiiigAooo
oAKKKKACiiigAooooAKKKKACiiigAooooAKKKKACiiigAooooAKKKKACiiigAooooAKKKKACiiig
AooooAKKKKACiiigAooooAKKKKACiiigAooooAKKKKACvAP2jv8AkIeH/wDrlP8AzSvf68A/aO/5
CHh//rlP/NKAPD6KKKACiiigD7K+Hn/JOvD3/XhF/wCgiulrmvh5/wAk68Pf9eEX/oIrpaACiiig
AooooAKKKKACiiigAooooAKKKKACiiigAooooAKKKKACiiigAooooAKKKKACiiigAooooAKKKKAC
iiigAooooAKKKKACiiigAooooAKKKKACiiigAooooAgu7SC/s57O6iWW3njaOSNhwykYI/Kvjrx1
4TuPBviq60qUM0GfMtpT/wAtIj90/Ucg+4NfZlcF8V/Aw8ZeF2a2jzqtiDLakDlx/FH+OOPcD3oA
+Ta7v4b/AA3vPHOpebLvt9Hgb9/cAcuf7iere/b8gYfh38PL3xvrLRtvt9NtmH2u4K8j/YX/AGj+
nU9gfq/TdNs9H06DT9Pt0t7WBdkcaDgD+p9T3oATS9KsdF02HT9Nto7a1hGEjQcD/En1NXKKKACi
iigAooooAKKKKACiiigAooooAKKKKACvmn9ob/kf7D/sFx/+jZa+lq+af2hv+R/sP+wXH/6NloA8
mr6s+CP/ACS3T/8ArrN/6MavlKvq34I/8kt0/wD66zf+jGoA9DooooAKKKKAPnH9oj/kb9L/AOvD
/wBqNXj1ew/tEf8AI36X/wBeH/tRq8eoA+pPgT/yTOH/AK+pv5ivS680+BP/ACTOH/r6m/mK9LoA
KKKKACiiigAooooAKKKKACiiigAooooAKKKKACiiigAooooAKKKKACiiigAooooAKKKKACiiigAo
oooAKKKKACiiigAooooAKKKKACiiigAooooAKKKKACiiigAooooAKKKKACiiigAooooAKKKKACii
igAooooAKKKKACiiigArwD9o7/kIeH/+uU/80r3+vAP2jv8AkIeH/wDrlP8AzSgDw+kpaKAEpaKK
APsr4ef8k68Pf9eEX/oIrpa5r4ef8k68Pf8AXhF/6CK6WgAooooAKKKKACiiigAooooAKKKKACii
igAooooAKKKKACiiigAooooAKKKKACiiigAooooAKKKKACiiigAooooAKKKKACiiigAooooAKKKK
ACiiigAooooAKKKKACiiigCG2tLazR0toIoVd2kYRoFDOxyzHHcnqamoooAKKKKACiiigAooooAK
KKKACiiigAooooAKKKKACvmn9ob/AJH6x/7Bcf8A6Nlr6Wr5p/aG/wCR/sP+wXH/AOjZaAPJq+rP
gj/yS3T/APrrN/6MavlOvqz4I/8AJLdO/wCus3/oxqAPQ6KKikuIISBLNGhIyAzAUAS0U1JElXfG
6up7qcinUAfOP7RH/I36X/14f+1Grx6vYf2iP+Rv0v8A68P/AGo1eO0AfUvwJ/5JpD/19TfzFel1
5p8Cf+SaQ/8AX1N/MV6XQAUUUUAFFFFABRRRQAUUUUAFFFFABRRRQAUUUUAFFFFABRRRQAUUUUAF
FFFABRRRQAUUUUAFFFFABRRRQAUUUUAFFFFABRRRQAUUUUAFFFFABRRRQAUUUUAFFFFABRRRQAUU
UUAFFFFABRRRQAUUUUAFFFFABRRRQAUUUUAFFFFABXgH7R3/ACEPD/8A1yn/AJpXv9eAftHf8hDw
/wD9cp/5pQB4fRRSUALRRRQB9lfDz/knXh7/AK8Iv/QRXS1zXw8/5J14e/68Iv8A0EV0tABRRRQA
UUUUAFFFFABRRRQAUUUUAFFFFABRRRQAUUUUAFFFFABRRRQAUUUUAFFFFABRRRQAUUUUAFFFFABR
RRQAUUUUAFFFFABRRRQAUUUUAFFFFABRRRQAUUUUAFFFFABRRUN3dwWFnNd3UqxW8CGSWRjwqgZJ
P4UAJd3dtYWkt3eTx29vEu6SWVgqqPUk1494o/aB0+yle28OWBvnU4+1XBKRZ9l+8w+u2vMPiP8A
Ea+8b6o8cbyQ6NC/+j22cbsfxv6sf06epPDUAeh3/wAbPHN65Mepw2aH+C3tkx+bAn9app8XfHcb
hh4glJHZoIiPyK1xNJQB7DoX7QWu2kqprVhbX8H8TxDyZB791P0wPrXtfhPx1oPjO2Mmk3eZkGZL
aUbZY/qvce4yPevjSrWnajeaTfw32n3MltdQtujljOCD/ntQB9y1y/i/x/oPgu23anc7rlxmK0h+
aV/w7D3OBXmMvx+B8Dq0dsB4lYmIrt/dLx/rf8F9fbr4dfX11qV7Le31xJcXMzbpJZGyzGgD1DxB
8fPEuoOyaRDb6VB/CwUSy/iWG38l/GuDvfGfifUWJu/EGpyg/wAJunC/kDisOr2n6LqurZ/s3TL2
8xwfs1u0mP8AvkGgB8fiDWoX3xaxqCMP4luXB/nXS6P8W/Gujuu3WZbuMdY70ecG+pPzfkRWRceB
/FdrH5k3hvVUTqW+yOQPrgcVhOjxuySKyOpwVYYIoA+j/CPx50jVpI7TxBANLuW4E6sWgY+/dPxy
PevW45EmiWWJ1eNwGVlOQwPQg18J16J8NvilfeDbuOxvnkudDdsPETloM/xJ/Veh+tAH1XXzT+0N
/wAj/Yf9guP/ANGy19B3fiDSrHQG12e9iXTBEJhcA5VlPTHqTkYA65r5P+IvjP8A4TnxQdTS1+zQ
RQi3gQnLFAzMC3bJLHp04HPUgHJ12mkfFPxL4f8ADEGhaRNb2kERc+cIg0jbmJPLZA69hXF0UAbG
oeLfEWrEm/1zULgH+F7htv4LnArHJJOSck9619M8K+INaVX03Rb+6jbpJFbsU/76xj9a34fhF47n
xs8PSjjPzzxJ/wChMKAOMhnmt5BJBK8TjoyMVP5iuk0v4i+MNHK/ZPEF9tXok0nmoP8AgL5FWbj4
V+OLZSz+Hbogf88yrn8lJrmb7S9Q0uXy9QsLq0k/u3ELRn8mAoA2PF/jTU/Gt5aXeqpbie3g8kNC
hXeMk5Iyeee3Fc7RRQB9SfAn/kmcP/X1N/MV6XXzv8GfiXaaKkXhfVUSG2mmLW93nAV2P3X9iejd
u/qPY/G/jOw8EaA+o3f7yZvktrcHDTP6ewHUnt9cCgDU1vXtL8Oac9/q17Fa26fxOeWPooHLH2Fe
I+J/2g7mSR4PDOnpFGOPtV4Nzn3VAcD8SfoK8p8T+KtW8Xas+o6tcGSQ8RxrxHEv91R2H6nvmsWg
DpdR+Ifi/VZC914i1Dk8rDMYk/75TA/Sska7q6sCNVvgQcgi4fj9ags9PvdRm8mxs7i6l/uQRM7f
kBWw3gPxcsPmnwzq4X/rzkz+WM0AWdN+JHjLSWU23iG+YA8JPJ5y/TD5r0vwv+0HIHjt/E+nqyHg
3dmMEe7Iev4EfSvELm1uLKZoLqCWCZescqFWH4GoqAPuHSdX0/XdOjv9Lu4rq1k+7JGcjPoe4Pse
avV8aeC/G2qeCdYW9sHLwOQLi1ZvkmX39COx7fTIPoXxI+NB1nT4tL8MyTW9vPEGu5yNsmWHMQ9M
dyOvQcdQD0Lxj8ZfD/heWSztM6rqCHDRQOBGh9GfkZ9gD74ryPVfjt4yvpG+xy2mnR9lggDnHuX3
c/QCvM6KAO0/4W347/6GGb/v1H/8TW5pXx68X2Mg+3fY9Rjz8wlhEbfgUwB+INeX0UAfVfg74xeH
fFUsdnOW0zUXOFguGBRz6I/Qn2OD6A16JXwhXvnwb+KM93cQ+F9euDJIwxY3UjfMx/55sT1Pofw9
KAPc6KKKACiiigAooooAKKKKACiiigAooooAKKKKACiiigAooooAKKKKACiiigAooooAKKKKACii
igAooooAKKKKACiiigAooooAKKKKACiiigAooooAKKKKACiiigAooooAKKKKACvAP2jv+P8A8P8A
/XKf+aV7/XgH7R3/ACEPD/8A1yn/AJpQB4fRRRQAUUUUAfZXw8/5J14e/wCvCL/0EV0tc18PP+Sd
eHv+vCL/ANBFdLQAUUUUAFFFFABRRRQAUUUUAFFFFABRRRQAUUUUAFFFFABRRRQAUUUUAFFFFABR
RRQAUUUUAFFFFABRRRQAUUUUAFFFFABRRRQAUUUUAFFFFABRRRQAUUUUAFFFFABRRRQAV41+0B4m
ksdDsvD9vIVe/Yy3GD/yyQjAPsW5/wCAV7LXyx8c7xrr4nXUJbItbeGEDPQFd/8A7PQB5vXafDr4
e3njvVmTe1vptuQbm5A5GeiL6sf06nsDxdfXfwo0WLRfhxpCxoBJdwi8lbuzSDcCfou0fhQBpaB4
F8NeGoFj03SbdHA5nkQPK31c8/gOK3Lm0tryIxXVvFPGeqSoGB/A1NRQB5J4++CmlatZzX3hu3Sw
1JAWFvH8sM/tjoh9CMD1Hevm6aKS3mkhmjaOWNijo4wVYcEEdjX3ZXy38c9Fi0r4hPcQIFTULdbl
gOm/JVvz25+poA80qSCCW6uI7eCNpJpWCIiDJZicAAVHXtX7P/hSK91C88S3UYZbNvItcjgSEZZv
qFIH/AqAOm8A/BHTtKgi1DxNEl9qDAMLVuYYfYj+M/Xj2PWvXIYYreFYYY0iiQYVEUBVHsBT6KAC
sHxJ4N0DxXbNFq+nRTPjCzqNsqfRxz+HT2reooA+SPiL8Nr7wJfLIrNdaTO2ILnHIPXY/o2PwPbu
Bw9fbfiPQrTxL4fvNIvVBhuYyu7GSjfwsPcHB/CvizULGfTNSurC5XbPbTNDIPRlJB/UUAXZ/Emq
3Phu18Py3btpttM00cPozf0HJHpuPrWVRWx4W8OXfivxHaaPZ8STv88hGRGg5Zj9B+fTvQBoeCvA
er+ONRMGnoIraIjz7uQHZEP6t6AfoOa+jvCnwo8L+F443Fkl/fKObq7UOc+qqeF/Dn3NdNoGg6f4
a0a30rTIRFbwrj/ac92Y9ya06AE6UtFFABUN1aW19btb3dvFcQP96OZA6n6g8VNRQB5D4z+BWk6p
FJd+GyNOveT9nJJgkPp6p+HHtXzzqml32i6lNp+o20ltdQtteNxyP8QexHBr7krzz4seAIvGGgNe
WkQGs2SFoGA5lUcmM+ue3ofqaAPlOtXWvEmq+IFsV1O6ecWVuLeHceijufUnjJ6nA9KyiCDgjBHW
igAr274afBZNRtYNb8UK4t5AHt7AEqXU9GkI5APZRz6+lcd8IfCkXinxxCt3GJLGxT7TMpHDkEBV
P1Yg47gGvrKgCtYadZaXaLa6faQWtun3Y4Ywij8BVmiigDP1fQ9L1+zNpqthb3kJ/hlQHb7g9Qfc
V87/ABO+EMnhaKTWdEMk+kg/vYm5e2z3z/Evv1HfPWvpimTQx3EEkE0ayRSKUdGGQykYII9MUAfC
VLXSePfDf/CJ+NNQ0pM/Z0fzLcnvG3K/lnH1Brm6AN3wj4T1Dxlr8WlaeACRvmmYfLCg6sf6DuSK
+ofC/wAMPC/he2jEOnRXd2B813dIJHJ9Rnhfw/WuV/Z/0WOz8G3OqlR59/cld2P+WacAf99bq9bo
AjeCKSHyXiRosY2MoK4+lcB4w+D/AIc8TW0klnaxaXqOMpPbJtRj/toMA/Uc+9eh0UAfD2s6Re6B
rF1peoxeVdWz7HXsfQj1BGCD6GqcM0lvNHNDI0csbBkdTgqRyCDXuP7ROjRJcaPrcaASSh7aYgfe
xhk/m36V4ZQB9oeCfEI8U+DtN1clfNnixMF7SL8r8duQce2K368h/Z6vGm8GahaMSfs98WX2DIvH
5g/nXr1ABRRRQAUUUUAFFFFABRRRQAUUUUAFFFFABRRRQAUUUUAFFFFABRRRQAUUUUAFFFFABRRR
QAUUUUAFFFFABRRRQAUUUUAFFFFABRRRQAUUUUAFFFFABRRRQAUUUUAFFFFABXgH7R3/ACEPD/8A
1yn/AJpXv9eAftHf8hDw/wD9cp/5pQB4fRRRQAUUUUAfZXw8/wCSdeHv+vCL/wBBFdLXNfDz/knX
h7/rwi/9BFdLQAUUUUAFFFFABRRRQAUUUUAFFFFABRRRQAUUUUAFFFFABRRRQAUUUUAFFFFABRRR
QAUUUUAFFFFABRRRQAUUUUAFFFFABRRRQAUUUUAFFFFABRRRQAUUUUAFFFFABRRRQAV8mfGb/krG
t/8AbD/0RHX1nXyX8Zv+Ssa3/wBsP/REdAHCV9o+CP8AkQPDn/YLtv8A0UtfF1faPgj/AJEDw5/2
C7b/ANFLQBvUUUUAFfOP7RH/ACN+lf8AXh/7Uavo6vnH9oj/AJG/S/8Arw/9qNQB49X1R8DYUi+G
No6jmW4mdvru2/yUV8r19WfBH/klun/9dZv/AEY1AHodFFFABRRRQAV8g/FaJIfihryouAZw34lF
J/Umvr6vkT4t/wDJUtd/66p/6LWgDi6+hP2evDqwaTqHiKVP3tzJ9mhJHRFwWI+rED/gFfPdfYXw
xsBp3w00GEDG+1E5/wC2hL/+zUAdbRRRQAUUUUAFFFFABRRRQB8lfF7w8vh74h3ywpttr0C8iHpv
J3D/AL7DfhiuFr3n9o2wXZoOoAfMDLA/uPlZf/ZvzrwagD3v9nGFPs/iGfH7wvAmfbDn+te6V4f+
zj/x4eIP+usH8nr3CgAooooAKKKKAPm79oeJF8aabKqgO+ngMR3xI+P515DXsP7RH/I36X/14f8A
tRq8eoA+rPgj/wAkt0//AK6zf+jGr0OvPPgj/wAkt0//AK6zf+jGr0OgAooooA8e/aI/5FDS/wDr
/wD/AGm1fOFfR/7RH/IoaX/1/wD/ALTavnGgD6G/Z0/5AGtf9fSf+g17TXi37On/ACANa/6+k/8A
Qa9poAKKKKACiiigAooooAKKKKACiiigAooooAKKKKACiiigAooooAKKKKACiiigAooooAKKKKAC
iiigAooooAKKKKACiiigAooooAKKKKACiiigAooooAKKKKACiiigAooooAK8A/aO/wCQh4f/AOuU
/wDNK9/rwD9o7/kIeH/+uU/80oA8OopaKACiiigD7K+Hn/JOvD3/AF4Rf+giulrmvh5/yTrw9/14
Rf8AoIrpaACiiigAooooAKKKKACiiigAooooAKKKKACiiigAooooAKKKKACiiigAooooAKKKKACi
iigAooooAKKKKACiiigAooooAKKKKACiiigAooooAKKKKACiiigAooooAKKKKACvkv4zf8lY1v8A
7Yf+iI6+tK+S/jN/yVjW/wDth/6IjoA4SvtHwR/yIHhz/sF23/opa+Lq+0fBH/IgeHP+wXbf+ilo
A3qKKKACvnH9oj/kb9L/AOvD/wBqNX0dXzj+0R/yN+l/9eH/ALUagDx6vqz4I/8AJLdP/wCus3/o
xq+U6+rPgj/yS3T/APrrN/6MagD0OiiigAooooAK+RPi1/yVLXf+uqf+i1r67r5E+LX/ACVLXf8A
rqn/AKLWgDi6+2PCgC+D9EAAAFhAAB/1zWvievtnwt/yKGi/9eEH/otaANaiiigAooooAKKKKACi
iigDx79oj/kUNL/6/wD/ANptXzjX0d+0R/yKGl/9f/8A7TavnCgD6A/Zx/5B/iD/AK6wfyevcK8P
/Zx/5B/iD/rrB/J69woAKKKKACiiigD5x/aI/wCRv0v/AK8P/ajV49XsP7RH/I36X/14f+1Grx6g
D6s+CP8AyS3T/wDrrN/6MavQ688+CP8AyS3T/wDrrN/6MavQ6ACiiigDx79oj/kUNL/6/wD/ANpt
XzjX0d+0R/yKGl/9f/8A7TavnGgD6G/Z0/5AGtf9fSf+g17TXi37On/IA1r/AK+k/wDQa9poAKKK
KACiiigAooooAKKKKACiiigAooooAKKKKACiiigAooooAKKKKACiiigAooooAKKKKACiiigAoooo
AKKKKACiiigAooooAKKKKACiiigAooooAKKKKACiiigAooooAK8A/aO/5CHh/wD65T/zSvf68A/a
O/5CHh//AK5T/wA0oA8PooooAKKKKAPsr4ef8k68Pf8AXhF/6CK6Wua+Hn/JOvD3/XhF/wCgiulo
AKKKKACiiigAooooAKKKKACiiigAooooAKKKKACiiigAooooAKKKKACiiigAooooAKKKKACiiigA
ooooAKKKKACiiigAooooAKKKKACiiigAooooAKKKKACiiigAooqjq+s6doOnSahql5Fa2sf3pJD3
9AOpPsOaAL1fJnxm/wCSs63/ANsP/REde0t8dfBIYgXF6wB6i2ODXgfxG12y8TePdS1fTmdrS48r
yzIu0/LEinj6qaAOWr7R8Ef8iB4c/wCwXbf+ilr4ur6P8M/GfwhpfhTR9PuZrwXFrYwwShbckblQ
KcH6igD2CivNP+F7eCf+e97/AOAx/wAaP+F7eCf+e97/AOAx/wAaAPS6+cf2iP8Akb9L/wCvD/2o
1eh/8L28E/8APe9/8Bj/AI1478XvGGk+MvEFjeaQ8rQw2vlOZY9h3b2P8iKAPPa+rPgj/wAkt0//
AK6zf+jGr5Tr3b4Z/FXwx4W8D2mk6nLdLdRPIzCOAsMM5I5+hoA95orzT/he3gn/AJ73v/gMf8aP
+F7eCf8Anve/+Ax/xoA9LorzT/he3gn/AJ73v/gMf8aP+F7eCf8Anve/+Ax/xoA9Lr5E+LX/ACVL
Xf8Arqn/AKLWvcP+F7eCf+e97/4DH/Gvn/x9rVn4h8capq1gzta3MitGXXacBFHT6igDm6+2PCv/
ACKGi/8AXhB/6LWvievpXQ/jX4OsPD+m2c814Jre1iicC3JG5UAP6igD1qivNP8Ahe3gn/nve/8A
gMf8aP8Ahe3gn/nve/8AgMf8aAPS6K80/wCF7eCf+e97/wCAx/xo/wCF7eCf+e97/wCAx/xoA9Lo
rzT/AIXt4J/573v/AIDH/Gj/AIXt4J/573v/AIDH/GgD0uivNP8Ahe3gn/nve/8AgMf8aP8Ahe3g
n/nve/8AgMf8aAMn9oj/AJFDS/8Ar/8A/abV8417D8XviN4f8ZeH7Gz0iS4aaG681xLCUG3Yw/mR
Xj1AHv8A+zj/AMg/xB/11g/k9e4V8z/B7x9ofgu01aPWJJ1a5eJo/KiL8KGzn8xXpv8AwvbwT/z3
vf8AwGNAHpdFeaf8L28E/wDPe9/8Bj/jR/wvbwT/AM973/wGP+NAHpdFeaf8L28E/wDPe9/8Bj/j
R/wvbwT/AM973/wGP+NAHnn7RH/I36X/ANeH/tRq8er0L4veMNJ8ZeILG80h5WhhtfKcyx7Du3sf
5EV55QB9W/BH/klun/8AXWb/ANGNXodeDfDT4q+GPC3gez0nU5bpbqJ5GYRwFhhnJHP0Ndd/wvbw
T/z3vf8AwGP+NAHpdFeaf8L28E/8973/AMBj/jR/wvbwT/z3vf8AwGP+NAGT+0R/yKGl/wDX/wD+
02r5xr2H4u/Ebw/4y8P2NnpElw00N15riWIoNuxh/M149QB9Dfs6f8gDWv8Ar6T/ANBr2mvmz4P/
ABC0HwZpWpW+ryTrJcTq6eVEX4C4r1PTfjP4K1K9jtV1CW3eQ7Va4hKJn3boPxwKAPQKKQEMAQQQ
RkEd6WgAooooAKKKKACiiigAooooAKKKKACiiigAooooAKKKKACiiigAooooAKKKKACiiigAoooo
AKKKKACiiigAooooAKKKKACiiigAooooAKKKKACiiigAooooAKKKKACvAP2jv+Qh4f8A+uU/80r3
+vAP2jv+Qh4f/wCuU/8ANKAPD6KKKACiiigD7K+Hn/JOvD3/AF4Rf+giulrmvh5/yTrw9/14Rf8A
oIrpaACiiigAooooAKKKKACiiigAooooAKKKKACiiigAooooAKKKKACiiigAooooAKKKKACiiigA
ooooAKKKKACiiigAooooAKKKKACiiigAooooAKKKKACiiigAooooAK+e/wBoq/nbWtH03eRbpbtP
szwXZiuSPYL+pr6Er5x/aI/5G/S/+vD/ANqNQB49RRXqHgz4M3HjHwzb61HrUVqszOvlNbliNrFe
u4elAHl9Fe4f8M43f/Qywf8AgIf/AIqj/hnG7/6GWD/wEP8A8VQB4fRXuH/DON3/ANDLB/4CH/4q
j/hnG7/6GWD/AMBD/wDFUAeH0V7h/wAM43f/AEMsH/gIf/iqP+Gcbv8A6GWD/wABD/8AFUAeH0V7
h/wzjd/9DLB/4CH/AOKo/wCGcbv/AKGWD/wEP/xVAHh9Fe4f8M43f/Qywf8AgIf/AIqj/hnG7/6G
WD/wEP8A8VQB4fRXuH/DON3/ANDLB/4CH/4qj/hnG7/6GWD/AMBD/wDFUAeH0V7h/wAM43f/AEMs
H/gIf/iqP+Gcbv8A6GWD/wABD/8AFUAeH0V7h/wzjd/9DLB/4CH/AOKo/wCGcbv/AKGWD/wEP/xV
AHh9Fe4f8M43f/Qywf8AgIf/AIqj/hnG7/6GWD/wEP8A8VQB4fRXuH/DON3/ANDLB/4CH/4qj/hn
G7/6GWD/AMBD/wDFUAeH0le4/wDDON3/ANDLB/4CH/4qj/hnG7/6GWD/AMBD/wDFUAeH0le4/wDD
ON3/ANDLB/4CH/4qj/hnG7/6GWD/AMBD/wDFUAeH0V7h/wAM43f/AEMsH/gIf/iqP+Gcbv8A6GWD
/wABD/8AFUAeH0V7h/wzjd/9DLB/4CH/AOKo/wCGcbv/AKGWD/wEP/xVAHh1LXuH/DON3/0MsH/g
If8A4qj/AIZxu/8AoZYP/AQ//FUAeH0V7h/wzjd/9DLB/wCAh/8AiqP+Gcbv/oZYP/AQ/wDxVAHh
9JXuP/DON3/0MsH/AICH/wCKo/4Zxu/+hlg/8BD/APFUAeH0V7h/wzjd/wDQywf+Ah/+Ko/4Zxu/
+hlg/wDAQ/8AxVAHh9Fe4f8ADON3/wBDLB/4CH/4qj/hnG7/AOhlg/8AAQ//ABVAHh1LXuH/AAzj
d/8AQywf+Ah/+Ko/4Zxu/wDoZYP/AAEP/wAVQB4fRXW/EDwLL4C1a1sJb9LwzwecHWIpj5iMYyfS
uSoA+t/hDqM+pfDHR5Lh2eSJXh3Mckqjsq/koA/Cu4rzz4I/8kt0/wD66zf+jGr0OgAooooAKKKK
ACiiigAooooAKKKKACiiigAooooAKKKKACiiigAooooAKKKKACiiigAooooAKKKKACiiigAooooA
KKKKACiiigAooooAKKKKACiiigAooooAKKKKACvAP2jv+Qh4f/65T/zSvf68A/aO/wCQh4f/AOuU
/wDNKAPD6KSloAKKKKAPsr4ef8k68Pf9eEX/AKCK6Wua+Hn/ACTrw9/14Rf+giuloAKKKKACiiig
AooooAKKKKACiiigAooooAKKKKACiiigAooooAKKKKACiiigAooooAKKKKACiiigAooooAKKKKAC
iiigAooooAKKKKACiiigAooooAKKKKACiiigAr5x/aI/5G/S/wDrw/8AajV9HV84/tEf8jfpf/Xh
/wC1GoA8er6s+CP/ACS3T/8ArrN/6MavlOvqz4I/8kt0/wD66zf+jGoA9DooooAKKKKACiiigAoo
ooAKKKKACiiigAooooAKKKKACiiigAooooAKKKKACiiigAooooAKKKKACiiigAooooAKKKKACiii
gAooooAKKKKAPnH9oj/kb9L/AOvD/wBqNXj1ew/tEf8AI36X/wBeH/tRq8eoA+rPgj/yS3T/APrr
N/6MavQ688+CP/JLdP8A+us3/oxq9DoAKKKKACiiigAooooAKKKKACiiigAooooAKKKKACiiigAo
oooAKKKKACiiigAooooAKKKKACiiigAooooAKKKKACiiigAooooAKKKKACiiigAooooAKKKKACii
igArwD9o7/kIeH/+uU/80r3+vAP2jv8AkIeH/wDrlP8AzSgDw+iiigAooooA+yvh5/yTrw9/14Rf
+giulrmvh5/yTrw9/wBeEX/oIrpaACiiigAooooAKKKKACiiigAooooAKKKKACiiigAooooAKKKK
ACiiigAooooAKKKKACiiigAooooAKKKKACiiigAooooAKKKKACiiigAooooAKKKKACiiigAooooA
K+cf2iP+Rv0v/rw/9qNX0dXzj+0R/wAjfpf/AF4f+1GoA8er6s+CP/JLdP8A+us3/oxq+U6+rPgj
/wAkt0//AK6zf+jGoA9DooooAKKKKACiiigAooooAKKKKACiiigAooooAKKKKACiiigAooooAKKK
KACiiigAooooAKKKKACiiigAooooAKKKKACiiigAooooAKKKKAPnH9oj/kb9L/68P/ajV49XsP7R
H/I36X/14f8AtRq8eoA+rPgj/wAkt0//AK6zf+jGr0OvPPgj/wAkt0//AK6zf+jGr0OgAooooAKK
KKACiiigAooooAKKKKACiiigAooooAKKKKACiiigAooooAKKKKACiiigAooooAKKKKACiiigAooo
oAKKKKACiiigAooooAKKKKACiiigAooooAKKKKACvAP2jv8AkIeH/wDrlP8AzSvf68A/aO/5CHh/
/rlP/NKAPD6KKSgBaKKSgD7L+Hn/ACTrw9/14Rf+giulrmvh5/yTrw9/14Rf+giuloAKKKKACiii
gAooooAKKKKACiiigAooooAKKKKACiiigAooooAKKKKACiiigAooooAKKKKACiiigAooooAKKKKA
CiiigAooooAKKKKACiiigAooooAKKKKACiiigAr5x/aI/wCRv0v/AK8P/ajV9HV84/tEf8jfpf8A
14f+1GoA8er6s+CP/JLdO/66zf8Aoxq+U6+rPgj/AMkt0/8A66zf+jGoA9DooooAKKKKACiiigAo
oooAKKKKACiiigAooooAKKKKACiiigAooooAKKKKACiiigAooooAKKKKACiiigAooooAKKKKACii
igAooooAKKKKAPnH9oj/AJG/S/8Arw/9qNXj1ew/tEf8jfpf/Xh/7UavHqAPqz4I/wDJLdP/AOus
3/oxq9Drzz4I/wDJLdO/66zf+jGr0OgAooooAKKKKACiiigAooooAKKKKACiiigAooooAKKKKACi
iigAooooAKKKKACiiigAooooAKKKKACiiigAooooAKKKKACiiigAooooAKKKKACiiigAooooAKKK
KACvAP2jv+Qh4f8A+uU/80r3+vAP2jv+Qh4f/wCuU/8ANKAPD6KKKACiiigD7K+Hn/JOvD3/AF4R
f+giulrmvh5/yTrw9/14Rf8AoIrpaACiiigAooooAKKKKACiiigAooooAKKKKACiiigAooooAKKK
KACiiigAooooAKKKKACiiigAooooAKKKKACiiigAooooAKKKKACiiigAooooAKKKKACiiigAoooo
AK+cf2iP+Rv0v/rw/wDaj19HV85ftEK3/CW6U2DtNjgHHH+sagDx2vov4TeOfDGifDyxsdT1m1tb
pJJS0UhOQC5I7elfOdLQB9hf8LP8E/8AQx2X/fR/wo/4Wf4J/wChjsv++j/hXx7RQB9hf8LP8E/9
DHZf99H/AAo/4Wf4J/6GOy/76P8AhXx7RQB9hf8ACz/BP/QyWX/fR/wo/wCFn+Cf+hjsv++j/hXx
7RQB9hf8LP8ABP8A0Mll/wB9H/Cj/hZ/gn/oZLL/AL6P+FfHtFAH2F/ws/wT/wBDJZf99H/Cj/hZ
/gn/AKGSy/76P+FfHtFAH2F/ws/wT/0Mll/30f8ACj/hZ/gn/oY7L/vo/wCFfHlLQB9hf8LP8E/9
DHZf99H/AAo/4Wf4J/6GOy/76P8AhXx7RQB9hf8ACz/BP/Qx2X/fR/wo/wCFn+Cf+hksv++j/hXx
7RQB9hf8LP8ABP8A0Mll/wB9H/Cj/hZ/gn/oY7L/AL6P+FfHtFAH2F/ws/wT/wBDJZf99H/Cj/hZ
/gn/AKGSy/76P+FfHtFAH2F/ws/wT/0Mll/30f8ACj/hZ/gn/oY7L/vo/wCFfHtFAH2F/wALP8E/
9DJZf99H/Cj/AIWf4J/6GSy/76P+FfHtFAH2F/ws/wAE/wDQx2X/AH0f8KP+Fn+Cf+hksv8Avo/4
V8e0UAfYX/Cz/BP/AEMdl/30f8KP+Fn+Cf8AoY7L/vo/4V8e0UAfYX/Cz/BP/Qx2X/fR/wAKP+Fn
+Cf+hksv++j/AIV8e0UAfYX/AAs/wT/0Mdl/30f8KP8AhZ/gn/oZLL/vo/4V8e0UAfYX/Cz/AAT/
ANDHZf8AfR/wo/4Wf4J/6GOy/wC+j/hXx7RQB9hf8LP8E/8AQx2X/fR/wo/4Wf4J/wChjsv++j/h
Xx5S0AfYX/Cz/BP/AEMdl/30f8KP+Fn+Cf8AoZLL/vo/4V8e0lAH2H/ws/wT/wBDHZf99H/Cj/hZ
/gn/AKGSy/76P+FfHtFAHp/xv8QaT4i8TadcaRfRXkMdnsd4jkBt7HH5EV5hRRQB9WfBH/klun/9
dZv/AEY1eh1578E1ZfhZppIwGkmI9x5rD+lehUAFFFFABRRRQAUUUUAFFFFABRRRQAUUUUAFFFFA
BRRRQAUUUUAFFFFABRRRQAUUUUAFFFFABRRRQAUUUUAFFFFABRRRQAUUUUAFFFFABRRRQAUUUUAF
FFFABRRRQAV4B+0d/wAhDw//ANcp/wCaV7/XgH7R3/IQ8P8A/XKf+aUAeH0UUUAFFFJQB9l/Dz/k
nXh7/rwi/wDQRXS1zXw8/wCSdeHv+vCL/wBBFdLQAUUUUAFFFFABRRRQAUUUUAFFFFABRRRQAUUU
UAFFFFABRRRQAUUUUAFFFFABRRRQAUUUUAFFFFABRRRQAUUUUAFFFFABRRRQAUUUUAFFFFABRRRQ
AUUUUAFFFFABXD/Er4eQePdLhVJ1ttRtCTbzMMqQcZVsc4OBz2/Ou4ooA+XG+BHjVXKiKwYA8MLk
YP5iuF8QaFfeGdcuNI1FUW7t9vmCNty/MoYc/RhX27XyX8Zv+Ss63/2w/wDREdAHCV6Dp3wY8X6p
pdpqNtDZm3u4UniLXABKsoYZH0NefV9o+CP+RA8Of9gu2/8ARS0AfPH/AAonxt/zwsv/AAJFH/Ci
fG3/ADwsv/Akf4V9S0UAfLX/AAonxt/zwsv/AAJFcn4r8H6t4Nv4bPV0iWaaLzUEUm8bckfzFfaN
fOP7RH/I36X/ANeH/tRqAPHq7Xw78KvE/inRYtW0yK2a1lZlUyThTlSQePqK4qvqz4I/8kt07/rr
N/6MagDx3/hRPjb/AJ4WX/gSKP8AhRPjb/nhZf8AgSK+paKAPlr/AIUT42/54WX/AIEij/hRPjb/
AJ4WX/gSK+paKAPlr/hRPjb/AJ4WX/gSK4XXNFvPDus3Ok36ot1bMFkCNuGSAev0Ir7fr5E+LX/J
Utd/66p/6LWgDi69Dsvgp4xv7G3vIILMw3ESyxk3AB2sAR+hrzuvtrwt/wAihov/AF4Qf+i1oA+c
P+FE+Nv+eFl/4Eij/hRPjb/nhZf+BIr6looA+Wv+FE+Nv+eFl/4Eij/hRPjb/nhZf+BIr6looA+W
v+FE+Nv+eFl/4Eij/hRPjb/nhZf+BIr6looA+Wv+FE+Nv+eFl/4Eij/hRPjb/nhZf+BIr6looA+P
PFXw58QeDbCG81eO3WGaXyk8qYOd2Cf5CuTr6O/aI/5FDS/+v/8A9ptXzjQB0/hPwBrvjSK6k0eO
B1tWVZPNlCctnGPyNdH/AMKJ8bf88LL/AMCRXa/s4/8AIP8AEH/XWD+T17hQB8tf8KJ8bf8APCy/
8CRR/wAKJ8bf88LL/wACRX1LRQB8tf8ACifG3/PCy/8AAkf4Uf8ACifG3/PCy/8AAkV9S0UAfF3i
vwfq3g2/hs9XSJZpovNQRSbxtyR/MGsGvYf2iP8Akb9L/wCvD/2o1ePUAdr4d+FXifxRosWraZFb
NaysyqZJwpypIPH1Fav/AAonxt/zwsv/AAJFexfBH/klun/9dZv/AEY1eh0AfLX/AAonxt/zwsv/
AAJFH/CifG3/ADwsv/AkV9S0UAfHnir4c+IPBthDeavHbrDNL5SGKYOd2Cf5CuTr6O/aI/5FDS/+
v/8A9ptXzjQB1XhT4e694ztbi40iOBo7dwknmyhDkjNdbpnwB8U3N4iahPZWdtn55BJ5jY/2VA5P
1Irr/wBnT/kAa1/19J/6DXtNAFDRNHtNA0Wz0mxUrbWsYjTJ5PqT7k5J9zV+iigAooooAKKKKACi
iigAooooAKKKKACiiigAooooAKKKKACiiigAooooAKKKKACiiigAooooAKKKKACiiigAooooAKKK
KACiiigAooooAKKKKACiiigAooooAKKKKACvAP2jv+Qh4f8A+uU/80r3+vAP2jv+Qh4f/wCuU/8A
NKAPD6KKSgBaKKKAPsr4ef8AJOvD3/XhF/6CK6Wua+Hn/JOvD3/XhF/6CK6WgAooooAKKKKACiii
gAooooAKKKKACiiigAooooAKKKKACiiigAooooAKKKKACiiigAooooAKKKKACiiigAooooAKKKKA
CiiigAooooAKKKKACiiigAooooAKKKKACiiigAr5M+M3/JWNb/7Yf+iI6+rGvLVWKtcwhgcEFxkV
8o/GORJPitrTo6up8jBU5B/cR0AcLX2j4I/5EHw5/wBgu2/9FLXxdX2j4I/5EHw5/wBgu2/9FLQB
vUUUUAFfOP7RH/I36X/14f8AtRq+jq+cf2iP+Rv0v/rw/wDajUAePV9WfBH/AJJbp/8A11m/9GNX
ynX1Z8Ef+SW6f/11m/8ARjUAeh0UUUAFFFFABXyJ8Wv+Spa7/wBdU/8ARa19d18ifFr/AJKlrv8A
11T/ANFrQBxdfbPhb/kUNF/68IP/AEWtfE1fbPhb/kUNF/68IP8A0WtAGtRRRQAUUUUAFFFFABRR
RQB49+0R/wAihpf/AF//APtNq+ca+jv2iP8AkUNL/wCv/wD9ptXzjQB7/wDs4/8AIP8AEH/XWD+T
17hXh/7OP/IP8Qf9dYP5PXuFABRRRQAUUUUAfOP7RH/I36X/ANeH/tRq8dr2L9oj/kb9L/68P/aj
V49QB9WfBH/klun/APXWb/0Y1eh1558Ef+SW6f8A9dZv/RjV6HQAUUUUAePftEf8ihpf/X//AO02
r5xr6O/aI/5FDS/+v/8A9ptXzjQB9Dfs6f8AIA1r/r6T/wBBr2mvEv2eLiGHQdaEs0aE3SYDMBn5
a9ojuIZiRFNG5HUKwOKAJaKKKACiiigAooooAKKKKACiiigAooooAKKKKACiiigAooooAKKKKACi
iigAooooAKKKKACiiigAooooAKKKKACiiigAooooAKKKKACiiigAooooAKKKKACiiigAooooAK8A
/aO/5CHh/wD65T/zSvf68A/aO/5CHh//AK5T/wA0oA8PooooAKKKKAPsr4ef8k68Pf8AXhF/6CK6
Wua+Hn/JOvD3/XhF/wCgiuloAKKKKACiiigAooooAKKKKACiiigAooooAKKKKACiiigAooooAKKK
KACiiigAooooAKKKKACiiigAooooAKKKKACiiigAooooAKKKKACiiigAooooAKKKKACiiigArxb4
9eMdQ0qKx0DTp3txdxtNcyRkhmTOAoPYEg59ePx9pr5x/aI/5G/S/wDrw/8AajUAePUUUUAFfaPg
j/kQfDn/AGC7b/0UtfF1faPgj/kQPDn/AGC7b/0UtAG9RRRQAV84/tEf8jfpX/Xh/wC1Gr6Or5x/
aI/5G/S/+vD/ANqNQB49X1Z8Ef8Aklun/wDXWb/0Y1fKdfVnwR/5Jbp3/XWb/wBGNQB6HRRRQAUU
UUAFfInxa/5Klrv/AF1T/wBFrX13XyJ8W/8AkqWu/wDXVP8A0WtAHFV9s+Ff+RQ0X/rwg/8ARa18
T19seFf+RQ0X/rwg/wDRa0Aa9FFFABRRRQAUUUUAFFFFAHj37RH/ACKGl/8AX/8A+02r5xr6O/aI
/wCRQ0v/AK//AP2m1fONAHv/AOzj/wAg/wAQf9dYP5PXuFeH/s4/8g/xB/11g/k9e4UAFFFFABRR
RQB84/tEf8jfpf8A14f+1Grx6vYf2iP+Rv0v/rw/9qNXj1AH1Z8Ef+SW6f8A9dZv/RjV6HXnnwR/
5Jbp/wD11m/9GNXodABRRRQB49+0R/yKGl/9f/8A7TavnGvo79oj/kUNL/6//wD2m1fONABU9lfX
WnXcd3ZXMtvcRnKSxOVZT7EVBRQB9j/DzxFP4q8Dabqt0B9qkRkmwMAujFSfxxn8a6ivPPgj/wAk
t07/AK6zf+jGr0OgAooooAKKKKACiiigAooooAKKKKACiiigAooooAKKKKACiiigAooooAKKKKAC
iiigAooooAKKKKACiiigAooooAKKKKACiiigAooooAKKKKACiiigAooooAKKKKACvAP2jv8AkIeH
/wDrlP8AzSvf68A/aO/5CHh//rlP/NKAPD6SlooAKKSloA+yvh5/yTrw9/14Rf8AoIrpa5r4ef8A
JOvD3/XhF/6CK6WgAooooAKKKKACiiigAooooAKKKKACiiigAooooAKKKKACiiigAooooAKKKKAC
iiigAooooAKKKKACiiigAooooAKKKKACiiigAooooAKKKKACiiigAooooAKKKKACvnH9oj/kb9K/
68P/AGo1fR1fOP7RH/I36X/14f8AtRqAPHqKK9h0r4bJ4v8Ag3p+p6dGq61atPtA/wCXhBI3yH36
4P4d8gA8er6J+C3xITUbODwrqsipeW0YSykOAJY1GAn+8oHHqB6jn54kjeGRo5EZJEJVlYYKkdQR
SwTy208c8EjRzRsHSRDgqRyCD60AfdlFee/Cz4jReNdI+y3jqmtWqDz04HnL08xR/Mdj9RXoVABX
zj+0R/yN+l/9eH/tRq+jq+cf2iP+Rv0v/rw/9qNQB49X1Z8Ef+SW6f8A9dZv/RjV8p19WfBH/klu
n/8AXWb/ANGNQB6HRRRQAUUUUAFfInxb/wCSpa7/ANdU/wDRa19d18ifFr/kqWu/9dU/9FrQBxdf
bPhb/kUNF/68IP8A0WtfE1fbPhb/AJFDRf8Arwg/9FrQBrUUUUAFFFFABRRRQAUUUUAePftEf8ih
pf8A1/8A/tNq+ca+jv2iP+RQ0v8A6/8A/wBptXzjQB7/APs4/wDIP8Qf9dYP5PXuFeH/ALOP/IP8
Qf8AXWD+T17hQAUUUUAFFFFAHzj+0R/yN+l/9eH/ALUavHq9h/aI/wCRv0v/AK8P/ajV49QB9WfB
H/klun/9dZv/AEY1eh1558Ef+SW6f/11m/8ARjV6HQAUyWWOGJ5ZXVI0Us7scBQOpJp9fPPxn+Jn
9oyzeF9Fn/0SNtt7Oh/1rD/lmD/dB6+pHoOQDm/ix8RD401dbOxJGj2TnySRgzP0Mh9vQen1rzqi
tvwp4W1Dxfr0OlacnzOd0spHywp3Zvp+pwKAMSivSfjF4b0/wnqWh6Tpse2KLT8s5+9K5kbLMe5P
6cDoK82oA+rPgj/yS3T/APrrN/6MavQ688+CP/JLdP8A+us3/oxq9DoAKKKKACiiigAooooAKKKK
ACiiigAooooAKKKKACiiigAooooAKKKKACiiigAooooAKKKKACiiigAooooAKKKKACiiigAooooA
KKKKACiiigAooooAKKKKACiiigArwD9o7/kIeH/+uU/80r3+vAP2jv8AkIeH/wDrlP8AzSgDw+ii
igAopKWgD7K+Hn/JOvD3/XhF/wCgiulrmvh5/wAk68Pf9eEX/oIrpaACiiigAooooAKKKKACiiig
AooooAKKKKACiiigAooooAKKKKACiiigAooooAKKKKACiiigAooooAKKKKACiiigAooooAKKKKAC
iiigAooooAKKKKACiiigAooooAK+cf2iP+Rv0v8A68P/AGo1fR1fOP7RH/I36X/14f8AtRqAPHq+
rPgj/wAkt07/AK6zf+jGr5Tr6s+CP/JLdP8A+us3/oxqAOU+NHwy+1pN4q0SD/SEG6+t0X/WAf8A
LQD1Hf1HPXOfn6vu7rXzb8Yvhn/YF0/iHRoP+JVO/wC/hQcWznv7IT+R47igDzHR9YvtA1a31PTZ
zDdW7bkcfqCO4I4Ir668C+NbHxxoCX9tiO5jwl1bZyYn/qp7Hv8AUGvjeug8HeLtQ8Ga/Fqdi25f
uzwE4WaPup/oexoA+z6+cf2iP+Rv0v8A68P/AGo1e9+H9f0/xNotvqumS+ZbzDofvI3dWHYivBP2
iP8Akb9K/wCvD/2o1AHj1fVnwR/5Jbp//XWb/wBGNXylX1b8Ef8Aklunf9dZv/RjUAeh0UUUAFFF
FABXyJ8Wv+Spa7/11T/0WtfXdfInxa/5Klrv/XVP/Ra0AcXX2x4V/wCRQ0X/AK8IP/Ra18T19s+F
v+RQ0X/rwg/9FrQBrUUUUAFFFFABRRRQAUUUUAePftEf8ihpf/X/AP8AtNq+ca+jv2iP+RQ0v/r/
AP8A2m1fONAHv/7OP/IP8Qf9dYP5PXuFeH/s4/8AIP8AEH/XWD+T17hQAUUUUAFFFFAHzj+0R/yN
+l/9eH/tRq8er2H9oj/kb9K/68P/AGo1ePUAfVnwR/5Jbp//AF1m/wDRjV6HXnnwR/5Jbp//AF1m
/wDRjVJ8UfiLD4J0jyLVlk1m6Ui3jPIjXoZG9h2Hc+wNAHO/GT4m/wBiW8nhvRpyNTmX/SZkPNuh
H3Qf75H5D3Ix841JcXE11cSXFxK8s0rl5JHOSzE5JJ9c02ON5pUiiRnkchVRRksT0AHc0AWdL0u8
1rU7fTtPgae6uHCRxr3P9AOpPYV9b/D/AMC2XgbQVtItst9Nh7u5xy7eg/2R2H1PesT4UfDaPwdp
n9oajGra3dJ+86H7On9wH19T+Hbn0igD5x/aI/5G/S/+vD/2o1ePV7D+0R/yN+l/9eH/ALUavHqA
Pqz4I/8AJLdP/wCus3/oxq9Drzz4I/8AJLdP/wCus3/oxq9DoAKKKKACiiigAooooAKKKKACiiig
AooooAKKKKACiiigAooooAKKKKACiiigAooooAKKKKACiiigAooooAKKKKACiiigAooooAKKKKAC
iiigAooooAKKKKACiiigArwD9o7/AJCHh/8A65T/AM0r3+vAP2jv+P8A8P8A/XKf+aUAeH0UUUAF
FFFAH2V8PP8AknXh7/rwi/8AQRXS1ynwyZn+GugFjk/ZFH4DIFdXQAUUUUAFFFFABRRRQAUUUUAF
FFFABRRRQAUUUUAFFFFABRRRQAUUUUAFFFFABRRRQAUUUUAFFFFABRRRQAUUUUAFFFFABRRRQAUU
UUAFFFFABRRRQAUUUUAFFFFABXzj+0R/yN+l/wDXh/7Uavo6vnH9oj/kb9L/AOvD/wBqNQB49X1Z
8Ef+SW6f/wBdZv8A0Y1fKVfVvwR/5Jbp/wD11m/9GNQB6HUVzbQXtrLa3MSTQSoUkjcZVlPBBFS0
UAfJnxO+Hc/gjWfNtleTRrpibaU8+WevlsfUdj3H0NcHX29rmiWHiPR7jS9ShEtrOuGHdT2YHsQe
Qa+RPG3g2/8ABOvyadeAvC2XtrgDCzJ6+xHcdj+BoA1fhp8QbjwNrWJS8uk3LAXUA5x6Ov8AtD9R
x6Y6L4+3lvqHiPRby0mSa3m00PHIhyGUu2CK8lqWW6nmhhhlld44AViVjkICckD0GST+JoAir6s+
CP8AyS3T/wDrrN/6MavlOvqz4I/8kt0//rrN/wCjGoA9DooooAKKKKACvkT4t/8AJUtd/wCuqf8A
ota+u6+RPi1/yVLXf+uqf+i1oA4uvtjwr/yKGi/9eEH/AKLWvievtnwt/wAihov/AF4Qf+i1oA1q
KKKACiiigAooooAKKKKAPHv2iP8AkUNL/wCv/wD9ptXzjX0d+0R/yKGl/wDX/wD+02r5xoA9/wD2
cf8AkH+IP+usH8nr3CvD/wBnH/kH+IP+usH8nr3CgAooooAKKKKAPnH9oj/kb9L/AOvD/wBqNXj1
ew/tEf8AI36X/wBeH/tRq8eoA+hvBPjOx8E/A2y1C6xJO8s6WtuDzLJ5jcfQdSfT3IFeEa3rN94h
1i51TUpjLdXD7nbsPQAdgBwB6VVluriaCCCWV2it1KxITwgJLHA9ySaioAK+hPgx8MvsEUXijW4P
9KkXdY27r/qlP/LQj+8e3oOep45r4OfDP+3LmPxHrMP/ABLIXzbQuOLhwepH9wH8z9DX0hQAUUUU
AfOP7RH/ACN+l/8AXh/7UavHq9h/aI/5G/S/+vD/ANqNXj1AH1Z8Ef8Aklun/wDXWb/0Y1eh1558
Ef8Aklun/wDXWb/0Y1eh0AFFFFABRRRQAUUUUAFFFFABRRRQAUUUUAFFFFABRRRQAUUUUAFFFFAB
RRRQAUUUUAFFFFABRRRQAUUUUAFFFFABRRRQAUUUUAFFFFABRRRQAUUUUAFFFFABRRRQAV4B+0d/
yEPD/wD1yn/mle/188/tFsf7d0RcnaLaQgZ4+8KAPFqKKKACipLiMQ3MsQJIRyoJ9jUdAH2F8MP+
SZ6B/wBeo/ma62uQ+FrrJ8MtBZTkC22/iGIP8q6+gAooooAKKKKACiiigAooooAKKKKACiiigAoo
ooAKKKKACiiigAooooAKKKKACiiigAooooAKKKKACiiigAooooAKKKKACiiigAooooAKKKKACiii
gAooooAKKKKACvnH9oj/AJG/S/8Arw/9qPX0dXzj+0R/yN+l/wDXh/7UagDx6vqz4I/8kt0//rrN
/wCjGr5Tr6s+CP8AyS3T/wDrrN/6MagD0OiiigArm/G3g2w8baBJp14Aky5e2uAMtC/r7j1Hcfga
6SigD4g1zRL/AMOaxcaXqcJiuoGww7MOzA9wRyDWfX1l8T/h3B430fzbZUj1m1Um2lPHmDr5bH0P
Y9j9TXylc209ldS21zE8M8TFJI3GGVhwQRQBFX1Z8Ef+SW6d/wBdZv8A0Y1fKdfR3wG8V6fc+HP+
EZZvK1C0Z5UVjxMjNklfcE8j6H1wAew0UUUAFFFFABXyJ8Wv+Spa7/11T/0WtfXdfInxa/5Klrv/
AF1T/wBFrQBxdfbHhX/kUNF/68IP/Ra18T19seFf+RQ0X/rwg/8ARa0Aa9FFFABRRRQAUUUUAFFF
FAHj37RH/IoaX/1//wDtNq+ca+jv2iP+RQ0r/r//APabV840Ae//ALOP/IP8Qf8AXWD+T17hXh/7
OP8AyD/EH/XWD+T17hQAUUUUAFFFITigD5y/aI/5G/S/+vD/ANqNXj1eifGbxVp/ijxmp01jJBYw
/ZjNn5ZGDEkr7c4z3xXndACV3/wu+Hc3jfWPPulePRrVh9okHBkbqI19z3PYe5FY3gfwZfeNvEEe
nWuY4E+e5uCOIU9fcnoB3Ptk19daJotj4e0e30vTYRFa267VXufUk9yTyTQBbt7eG0tora3iSKCJ
AkcaDCqoGAAPQCpaKKACiiigD5x/aI/5G/S/+vD/ANqNXj1ew/tEf8jfpf8A14f+1Grx6gD6s+CP
/JLdP/66zf8Aoxq9Drzz4I/8kt0//rrN/wCjGr0OgAooooAKKKKACiiigAooooAKKKKACiiigAoo
ooAKKKKACiiigAooooAKKKKACiiigAooooAKKKKACiiigAooooAKKKKACiiigAooooAKKKKACiii
gAooooAKKKKACvnj9ov/AJD+i/8AXq//AKFX0PXzt+0U6nxJo8f8S2bMfoXP+BoA8ZoorR0rTo7/
AM7zHddmMbffP+FAFW+/5CFz/wBdW/magq9rYA17UQBgC6k/9CNUaAPrv4Sf8kt0L/rk/wD6Mau0
rhfg47SfCnQ2Y5IEy/gJpAP5V3VABRRRQAUUUUAFFFFABRRRQAUUUUAFFFFABRRRQAUUUUAFFFFA
BRRRQAUUUUAFFFFABRRRQAUUUUAFFFFABRRRQAUUUUAFFFFABRRRQAUUUUAFFFFABRRRQAUUUUAF
fOP7RH/I36V/14f+1Gr6Or5x/aI/5G/S/wDrw/8AajUAePV9WfBH/klun/8AXWb/ANGNXynX1Z8E
f+SW6f8A9dZv/RjUAeh0UUUAFFFFABXkXxi+Gf8Ab9q/iHRoM6rAn+kQoOblB393A/McdhXrtFAH
wh7VZ07UbvSdRt9QsZ2gurdw8ci9VI/z0r2X40fDL7G83irRIP8AR3O6+t0X/Vk/8tAPQ9/Q89M4
8RoA+v8A4d+O7TxzoIuF2xahAAl3bg/dbsw/2Tzj8R2rsK+KPC/ibUPCWvQatpz4kjOHRvuyoeqt
7H9OtfX3hfxNp/i3QYNW02TMcgw8Z+9E46o3uP14PegDZooooAK+RPi1/wAlS13/AK6p/wCi1r67
r5E+Lf8AyVLXf+uqf+i1oA4uvtjwr/yKGi/9eEH/AKLWvievtnwt/wAihov/AF4Qf+i1oA1qKKKA
CiiigAooooAKKKKAPHv2iP8AkUNL/wCv/wD9ptXzjX0d+0R/yKGl/wDX/wD+02r5xoA9/wD2cf8A
kH+IP+usH8nr3CvD/wBnH/kH+IP+usH8nr3CgAooooAK8Q+NHxM+ypN4V0Sf9+42386H7gP/ACzB
9T39Bx646T4s/ElPCGm/2ZpsitrV0ny45+zoeN59/Qfj25+XXd5ZGkkZndiWZmOSSepJoAbWloOh
X/iXWrfStNhMlzO2B6KO7MewA5NUrS1uL67htLWJ5riZxHHGgyWYnAAr6w+GXw9t/A+i7pwkmr3S
g3Uw5CjtGp/uj9T+GADY8GeELDwX4fi0yyG5/v3E5HzTSdyfbsB2H510VFFABRRRQAUUUUAfOP7R
H/I36X/14f8AtRq8er2H9oj/AJG/S/8Arw/9qNXj1AH1Z8Ef+SW6d/11m/8ARjV6HXnnwR/5Jbp/
/XWb/wBGNXodABRRRQAUUUUAFFFFABRRRQAUUUUAFFFFABRRRQAUUUUAFFFFABRRRQAUUUUAFFFF
ABRRRQAUUUUAFFFFABRRRQAUUUUAFFFFABRRRQAUUUUAFFFFABRRRQAUUUUAFfOP7RH/ACN+l/8A
Xh/7Uavo6vmv9oZ2PjvT4yflXTEYD3Msmf5CgDySt7w3/wAvX/AP61g13Pw5RH/tLcqtjysZGf79
AHNeJY1i8VaxGv3UvZlH0DmsutvxlGIfHPiCJSSqalcKM9eJGrEoA+r/AIKyeZ8KtKXGPLedfr+9
c/1r0CvOPgbJv+GNouMeXcTL9fmz/WvR6ACiiigAooooAKKKKACiiigAooooAKKKKACiiigAoooo
AKKKKACiiigAooooAKKKKACiiigAooooAKKKKACiiigAooooAKKKKACiiigAooooAKKKKACiiigA
ooooAK+cf2iP+Rv0v/rw/wDajV9HV84/tE/8jfpX/Xh/7UagDx6vqz4I/wDJLdP/AOus3/oxq+U6
+rPgj/yS3Tv+us3/AKMagD0OiiigAooooAKKKKAGyRpLG0ciK8bgqysMhgeoI9K+XPiz8Nn8Iamd
T02Nm0W6f5cc/Z3P8B9uuD+HbJ+paqalptprGm3GnX8Cz2twhSSNhwR/j3B7GgD4brr/AIeePLvw
LrwuF3S6fOQt3bj+Jf7w/wBoc4/Ed6T4heBLvwNrzWz7pdPnJa0uD/Gv90/7Q7/n3rkaAPuXTtRt
NW0631CxnWe1uEDxyL0YH/PSrVfLvwk+JLeEtRGlanKTot0/LHn7M5/jH+ye4/H1z9QqyyIrowZW
GQwOQR60ALXyJ8W/+Spa7/11T/0WtfXdfInxb/5Klrv/AF1T/wBFrQBxdfbHhX/kUNF/68IP/Ra1
8T19s+Fv+RQ0X/rwg/8ARa0Aa1FFFABRRRQAUUUUAFFFFAHj37RH/IoaX/1//wDtNq+ca+jv2iP+
RQ0v/r//APabV840Ae//ALOP/IP8Qf8AXWD+T17hXh/7OP8AyD/EH/XWD+T17hQAVyPxC8dWfgbQ
WuX2y38+UtLcn77f3j/sjqfy71reJ/Eun+E9Cn1bUpNsUYwiD70rnoi+5/Tk9BXyF4q8Uah4v16f
VdRf53OI4gfliQdFX2H6nJ70AZ+pald6xqVxqF/O091cOXkkY8k/4dgOwqr1+tJXuXwX+GX2h4fF
etwfulIewgcffP8Az1I9B/D69fTIB0vwf+Gf/COWi69rEONXuE/cxOObZD6j++e/oOPWvWaKKACi
iigAooooAKKKKAPnH9oj/kb9L/68P/ajV49XsP7RH/I36X/14f8AtRq8eoA+rPgj/wAkt0//AK6z
f+jGr0OvPPgj/wAkt0//AK6zf+jGr0OgAooooAKKKKACiiigAooooAKKKKACiiigAooooAKKKKAC
iiigAooooAKKKKACiiigAooooAKKKKACiiigAooooAKKKKACiiigAooooAKKKKACiiigAooooAKK
KKACvmX9oGQv8QrZSMeXp0aj3+eQ/wBa+mq+XvjzIX+JLKRjy7OJR7/eP9aAPMa9Q+D1hBe/215w
Y7PIxg46+Z/hXl9e2fs+adDf/wDCReazrs+zY2EDr5vt7UAebeP41j+IfiJV6HUZ2/EuSf51zldZ
8T08v4l6+Nu3N0WxjHUA5/HOa5OgD6f+AkjP8ONpxhL2VR+Sn+teoV5L+z1Ju8A3yFslNTkwuegM
cf8AXNetUAFFFFABRRRQAUUUUAFFFFABRRRQAUUUUAFFFFABRRRQAUUUUAFFFFABRRRQAUUUUAFF
FFABRRRQAUUUUAFFFFABRRRQAUUUUAFFFFABRRRQAUUUUAFFFFABRRRQAV84/tEf8jfpf/Xh/wC1
Gr6OryP42+AbvxFYxa9pu6W6sIiktsBkyRZLZX/aGTx3HuMEA+bK+jvgN4r0+58N/wDCNM3l6haM
8qqx4mRmJJX3BOCPofXHzjVnTtRu9I1G31CwnaC6t3DxyJ1U/wCe3egD7morkPh547tPHOgi4XbF
qEAC3duP4G7MP9k4OPxHauvoAKKKKACiiigAooooAxfFPhjT/F2gz6TqKZjk+aOQD5onHR19x+oy
O9fIXijwzqHhLXp9J1FMSxnKSL92VD0ZfY/p07V9r1x/xD8B2njrQTbtti1CAFrS4P8AC3dT/snj
P4HtQB8gV7l8F/iZ5DQ+FNam/dMdthcOfun/AJ5E+n9306emPFtR0670jUbjT7+BoLq3cpJG/VT/
AJ796rAkEEHBHQigD7vr5E+LX/JUtd/66p/6LWvZPg/8TB4ls10LV5x/a9un7qRzzcoO/u47+o59
a8b+LX/JUtd/66p/6LWgDi6+2fC3/IoaL/14Qf8Aota+Jq+2PCv/ACKGi/8AXhB/6LWgDXooooAK
KKKACiiigAooooA8e/aI/wCRQ0v/AK//AP2m1fONfR37RH/IoaX/ANf/AP7TavnGgD3/APZx/wCQ
f4g/66wfyevZ9Q1C00rT57++nSC1gQvJI54UD/PSvFv2dHVNM8RO7BVWSEkk4AGHrkfi58Sm8Wag
dI0uUjRbZ/vKf+Plx/Ef9kdh+PpgAwfiL49u/HOumY7otNtyVtLcnoP7zf7R/Tgdq46iuw+HfgK7
8c66IBvi02Ahru4A+6Oyr23Ht6cntQBu/CX4at4t1AarqcRGi2z8qcj7S4/hH+yO5/D6fUKqsaKi
KFVRgKBgAelV9O0+00nTrewsYEgtbdBHFGo4UD/PXvVmgAooooAKKKKACiiigApCcUteH/Gj4mfZ
km8KaLN+/cbb+dD9wHrED6n+L0HHrgA4T4zeKrDxR4zU6a3mW9jD9m84H5ZGDEkr7c4z3xXndFXt
G0e+1/V7fTNOgM11cNtRR09yT2AHJNAH098Ef+SW6f8A9dZv/RjV6HWB4M8Mx+EPCtloscxnMAJk
kIxudiWbA7DJ49q36ACiiigAooooAKKKKACiiigAooooAKKKKACiiigAooooAKKKKACiiigAoooo
AKKKKACiiigAooooAKKKKACiiigAooooAKKKKACiiigAooooAKKKKACiiigAooooAK+VfjjIX+KF
6pxhIIVH/fAP9a+qq+TPjNJ5nxW1r5twXyVHOcfuUyPzzQBwde+fs4RqLTxFJ/Ez26n6ASf4mvA6
+hv2dExoGtPt63SDdjrhen6/rQB5h8X4zF8VNcUkEl4m494kP9a4ivQvjbEI/inqTbSPMjhYk9/3
ajP6fpXnlAH0X+ztID4X1eLHK3obP1Qf4V7LXh/7OMudP8QQ7vuywNt9Mhxn/wAd/SvcKACiiigA
ooooAKKKKACiiigAooooAKKKKACiiigAooooAKKKKACiiigAooooAKKKKACiiigAooooAKKKKACi
iigAooooAKKKKACiiigAooooAKKKKACiiigAooooAKKKKAPnX4y/DL+yp5PE2iwYsJWzdwRrxAx/
jA/uk9fQ+x48ar7smhiuIJIJ40kikUo6OMqykYII7givjv4i6FZ+GvH2q6TYbhawujRqxyVDxq+M
+g3YH0oAz/C/ibUPCWvQatpr4kjOHjP3ZUPVG9j+nB7V9feF/E2n+LdCg1bTZMxyDDxn70Tjqje4
/Xg96+Ka6/4eeO7vwLrouF3S6fPhbu3H8S/3h/tDnH1I70AfYFFVdO1G01bTrfULGdZ7W4QPHIvR
gf8APSrVABRRRQAUUUUAFFFFAHmXxa+Gy+LtO/tTTIgNatU4A4+0oP4D/tDsfw+ny86NG7I6lXU4
ZWGCCOxr7urw/wCNHwz+0pN4r0WD98gL38CD74HWUD1H8XqOfXIB4NZ3lzp97DeWczwXELh45EOC
rDoRV7xFrtx4l1651e6REuLnYZAnTcECkj0zjOO2ay6KACvtnwt/yKGi/wDXhB/6LWviWvtrwt/y
KGi/9eEH/otaANaiiigAooooAKKKKACiiigDx79oj/kUNL/6/wD/ANptXzjX0d+0R/yKGl/9f/8A
7TavnGgDb07xTqGleGtS0SycxRai6G4kU4ZkUH5PYHPPr06ZziUVb0vTLzWdTt9O0+Bp7q4cJHGo
6n+gHUnsBQBf8KeF9Q8X69BpOnJ87/NJKR8sSDqzew/U4Hevr3wx4a0/wnoVvpOmx7Yoxl3P3pXP
V29z+nA6Csr4feBbPwNoK2se2W/mw93cgcu3oP8AZHQfie9dbQAUUUUAFFFFABRRRQAUUVyHxC8d
2ngbQWuX2y6hOCtpbn+Nv7x/2R1P5d6AML4tfElPCGmnS9NkB1u6T5SOfs6Hjef9r0H4n0Py87vL
I0kjs7sSzMxyST1JNWNS1K81fUrjUL+d57q4cvJIx5J/w7Y7CqtAEkEEt1cR28EbSTSsEREGSzE4
AAr6q+Fvw6i8FaR9qvFV9au0HnvwfKXr5an8snuR6AVwP7Pnh3T7ubUNeuIvMvLR1ht933Y9y5LD
/a7Z9M+te/0AFFFFABRRRQAUUUUAFFFFABRRRQAUUUUAFFFFABRRRQAUUUUAFFFFABRRRQAUUUUA
FFFFABRRRQAUUUUAFFFFABRRRQAUUUUAFFFFABRRRQAUUUUAFFFFABRRRQAUUUUAFfIPxVkEvxP1
5gMYnC/kij+lfX1fGvxDl874i+IX3bsX8q5/3WIx+lAHNV9I/s8RkeCtSlyMNqLKB9I4/wDGvm6v
pz4ARCP4dzNtI8zUJWJPf5UGf0x+FAHmXx6jCfEjcDnzLKJj7csP6V5hXrv7Q8ePG+nS5+9pqrj6
SSf415FQB7l+zhKRd+IoeMMlu3vwZB/Wvfa+dP2dpceKNXix96yDZz6OB/WvougAooooAKKKKACi
iigAooooAKKKKACiiigAooooAKKKKACiiigAooooAKKKKACiiigAooooAKKKKACiiigAooooAKKK
KACiiigAooooAKKKKACiiigAooooAKKKKACiiigAr5L+M3/JWdb/AO2H/oiOvrSvkz4zf8lY1v8A
7Yf+iI6AODooqze6fd6dJFHdwPE00MdxHu/ijdQysPUEH+nagD0P4S/EpvCOo/2XqcpOi3T8k8/Z
nP8AGP8AZPcfj65+olZZEV0YMrDIYHII9a+Ea9x+C/xM8hofCmtz/umIWwnc/dP/ADyJ9P7vp09M
AHv1FFFABRRRQAUUUUAFJ1paKAPmr4w/DM+Hrt/EGjwn+yZ3/fxKOLZyf0Qnp6HjuK8lr7purWC9
tJrW6iWW3mQpJG4yGUjBBr5R+J3w8n8D6zvtw8mj3TE20p52Hr5bH1Hb1HPrgA4SvtHwVe22oeCN
FntJkmi+xRIWU9GVQrD6ggivi6vQfhZ8RpfBWr/ZrxmfRbtx56cnym6eYo/LI7geoFAH1dRUcE8V
zBHPBIksMih0dDkMp5BB9KkoAKKKKACiiigAoorn/GXi7T/BegS6nfHc33IIAcNNJ2Uf1PYUAebf
tE3tsPD+k2JmT7U10ZhFn5tgUgt9MkD/APUa+ea0tf16/wDE2tXGq6lL5lxO2Tj7qDsqjsBWbQA6
ON5pUiiRnkdgqooyWJ6ADua+o/hP8No/B+mDUtRjVtbuk+fPP2dD/APf1P4duec+DHwy+xRw+Kdb
g/0pxusbdx/q1P8Ay0I/vHt6DnqRj22gAooooAKKKKACiiigAooqrqOoWmladcX99OkFrboZJZG6
KB/np3oAoeKPEun+EtBn1bUZMRRjCIPvSv2Rfc//AF6+Q/FXifUPF2vT6tqL5kf5Y4wfliQdEX2H
6kk961viJ48u/HOvGc7otOgylpbk/dXuzf7R4z+A7Vx1AC0VeOkXy6GNZaBlsWuPs6ytxvfaWIHr
gDn6iqNAH0N+zp/yANa/6+k/9Br2mvFv2dP+QBrX/X0n/oNe00AFFFFABRRRQAUUUUAFFFFABRRR
QAUUUUAFFFFABRRRQAUUUUAFFFFABRRRQAUUUUAFFFFABRRRQAUUUUAFFFFABRRRQAUUUUAFFFFA
BRRRQAUUUUAFFFFABRRRQAUUUUAFfFHi6Uz+NNdmOMyajcNx05kY19r18NapL5+r3suMb53bA92J
oAqV9U/A6MJ8MLNgc+ZPMx9vnI/pXytX1x8HovK+FWhrnOVlb85nP9aAPNP2jIsaxoU2fvW8q4+j
A/1rxOvfP2j4SbXw7PzhHuE6cciM/wDsteB0Aeqfs/y+X8Q7hOP3unSJyf8AbjP9K+m6+VPghP5X
xRsEyB50Myc9/wB2W/8AZa+q6ACiiigAooooAKKKKACiiigAooooAKKKKACiiigAooooAKKKKACi
iigAooooAKKKKACiiigAooooAKKKKACiiigAooooAKKKKACiiigAooooAKKKKACiiigAooooAKKK
KACvkz4zf8lZ1v8A7Yf+iI6+s6+S/jN/yVnW/wDth/6IjoA4SvpvUvAFt45+EvhxUCxarbaVbtaT
nufKXKN/sn9Dz6g/MdfaXgj/AJEDw5/2C7b/ANFLQB8a3tlc6bfT2V5C8NzA5jkjccqw6ioO/FfT
nxe+Gg8U2J1rSYR/bNsnzIv/AC8oO3+8O3r09MfMZBUlSCCDgg0AfS3wf+Jn/CSWi6DrE3/E3t0/
dSueblB793Hf1HPrXrNfC1pd3FheQ3dpM8NxC4eORDgqw5BFfWHw0+INv450XEpSLVrZQLqEcbvS
Rf8AZP6Hj0JAO5ooooAKKKKACiiigArN17Q7DxJo1xpWpQ+bbTrg+qnswPYg8itKigD4y8aeD7/w
V4gl028G+M/PbzgYWZOxHv6jsfzrna+yvG/g2w8beH5NOu8RzL89tcAZaF/X3B6Ed/qAR8i63ot/
4e1i40vUoTFdW7bWHZh2YHuCOQaAPU/g18TP7Hnj8Na1PjT5nxaTueIHJ+6fRSfyPsePoyvhCvon
4M/E3+1YI/DOtT/6dEuLOdzzOgH3Cf7w7eo9xyAezUUUUAFFFRzzxW0Ek88iRQxqXd3OAqjkkn0o
AqazrFjoGk3GqajMIbW3Tc7Hr7ADuSeAK+RfHXjS+8b+IHv7nMdsmUtbfOREn/xR7nv9AK2/in8R
pfGurfZbN3TRbVz5Ccjzm6eYw/kOw9ya8+oAK9e+Dnwy/t66TxFrMH/ErgfNvC68XLjuR3QH8zx2
Nc/8L/h3N431jzrpXj0a1YfaJRwZD1Ean1Pc9h9RX1Zb28NpbRW1tEkUESBI40GFVRwAB6UASdKW
iigAooooAKKKKACiiigBGZY0Z3YKqjJYnAA9a+X/AIt/EpvFuonStLlI0W1f7wP/AB8uP4z/ALI7
D8e4x0nxo+JnntN4U0Wf90p239wh+8e8QPp/e/L1z4bQAV1vw/8AAt54515bWPdFYQ4e7uQOEX0H
+0egH49qyfDPhvUPFmuwaTpse6aU5Zz92JB1Zj2A/XgdTX174U8L6f4Q0GDStPT5UGZZSPmmfuze
5/QYHagDy3466ZZ6N8PdD07T4Fgtbe8CRxqOg8t/zJ6k9zXz7X0d+0R/yKGl/wDX/wD+02r5xoA+
hv2dP+QBrX/X0n/oNe014t+zp/yANa/6+k/9Br2mgAooooAKKKKACiiigAooooAKKKKACiiigAoo
ooAKKKKACiiigAooooAKKKKACiiigAooooAKKKKACiiigAooooAKKKKACiiigAooooAKKKKACiii
gAooooAKKKKACiiigCK5m+z2s03H7tGfk8cDNfCtfbPiif7N4S1m4yB5VjO+T04jY18TUAJX2N8N
YvJ+G3h9c5zZo3T15/rXx1X2t4QhNv4K0GE5zHp1unIweI1FAHm37REG7wjpVxj7l/szn+9Gx/8A
Za+cq+oPj1b+d8N/MxnyL2KTp04Zfw+9Xy/QB2fwmn+z/FHQnBPMzJx/tRsv9a+vK+L/AANP9m8f
eH5TgKNRgBJ7AuAf0NfaFABRRRQAUUUUAFFFFABRRRQAUUUUAFFFFABRRRQAUUUUAFFFFABRRRQA
UUUUAFFFFABRRRQAUUUUAFFFFABRRRQAUUUUAFFFFABRRRQAUUUUAFFFFABRRRQAUUUUAFFFFABX
yZ8Zv+Ssa3/2w/8AREdfWdfJfxm/5Kxrf/bD/wBER0AcJX2j4I/5EDw5/wBgu2/9FLXxdX2j4I/5
EHw5/wBgu2/9FLQBvV4R8afhl/rvFeiQer6hAg/OUD/0L8/Wvd6QgMCCAQRgg96APhCtTw/r+oeG
dat9V02Xy7iFs4P3XHdWHcGvQfi98ND4Xvm1vSYT/Y1w/wA8aj/j2kPb/dPb0PHpnyugD7P8HeLt
P8Z6BFqdi21vuzwE5aGTup/oe4roK+N/AvjW+8D6+l/bZktpMJdW2cCVP6MOx7fQmvrrR9Ysde0m
31PTZxNa3C7kcfqCOxB4IoAvUUUUAFFFFABRRRQAVwPxQ+HcPjfSPOtVSPWbVT9nlPHmDqY2Poex
7H6mu+ooA+FLi3ms7mW2uYniniYpJG4wysOCCPWkhmlt5454ZGjljYOjocFWHIIPYg19HfGP4Z/2
9bP4i0aD/iaQJm4hReblB3A7uB+Y47Cvm6gD6s+FfxHi8aaT9kvXRNatUHnJ085enmKP5jsfYivQ
6+HtH1e+0HVbfU9NnaG6t23Iw/UEdwRwR3FfXPgTxrZeOPD6X9vtjuo8JdW2cmJ//iT1B/qDQB1F
fOfxl+Jn9sXEnhrRZ86fC+LudG4ncH7gP9wH8z7DnpfjN8TP7Lgl8MaLPi+lXF5Oh5gQj7gP949z
2HuePnegBK6XwR4Nv/G3iCPTrTMcK/Pc3BGVhT19yegHf6AkZmg6Ff8AiTWrfStNh825nbAHQKO7
E9gBya+vPBfg+w8FeH4tNsxvkPz3FwRhpn7k+3oOw/OgDS0TRbDw7o9vpemwiK1t12qO7HuxPck8
k1oUUUAFFFFABRRRQAUUUUAFeT/GD4mDw3ZtoOkT/wDE3uE/eyoebZD3z/fPb0HPpW/8S/iDb+Bt
F/dFJdXuVItYDzj1dv8AZH6nj1x8n3d3cX95Nd3czzXEzl5JHOWZj1JoAhJJOSSSepqzp+n3Wq6h
BYWMDz3U7hI40HLE/wCevaq6o0jqiKWZjgKBkk19PfCP4ar4U08avqsIOtXKcKwz9mQ/wj/aPc/h
65AN74deArTwNoSw4SXU7gBru4A6n+4v+yP15PfA7KiigDx79oj/AJFDS/8Ar/8A/abV8419HftE
f8ihpf8A1/8A/tNq+caAPob9nT/kAa1/19J/6BXtNeLfs6f8gDWv+vpP/Qa9poAKKKKACiiigAoo
ooAKKKKACiiigAooooAKKKKACiiigAooooAKKKKACiiigAooooAKKKKACiiigAooooAKKKKACiii
gAooooAKKKKACiiigAooooAKKKKACiiigAooooA5j4iz/Z/hz4hfJGbGROP9obf618b19a/GOf7P
8K9aORucRIM98ypn9M18lUAFfc9hB9m062t8Y8qJUxnOMACviLTLf7Xq1nbYz506R4xnOWA6V9y0
AcJ8ZIPP+Fes/wB6PyXHPpKmf0zXyXX2T8RLf7T8OvEMfpYSydf7qlv6V8bUAW9KuPsesWNznHk3
Ecmc4xhgevavuSvhCvuXTLn7ZpVndZz50CSZz1yoNAFqiiigAooooAKKKKACiiigAooooAKKKKAC
iiigAooooAKKKKACiiigAooooAKKKKACiiigAooooAKKKKACiiigAooooAKKKKACiiigAooooAKK
KKACiiigAooooAKKKKACvkv4zf8AJWdb/wC2H/oiOvrSvkz4zf8AJWNb/wC2H/oiOgDg6+0fBH/I
geHP+wXbf+ilr4ur7R8Ef8iD4c/7Bdt/6KWgDeooooAgvbK21GymsryFJradDHJG4yGU9RXyP8SP
BR8D+KWsY5fNs508+1Yn5ghJG1vcEEZ78H2r6/r5x/aI/wCRv0v/AK8P/ajUAePV6F8LPiNL4K1b
7LeOz6LdOPPTk+S3TzFH8wOo+grz2igD7rhmiuYI54JElikUOjo2VYHkEHuKkr50+DXxN/siePwz
rU+LCVsWk7txA5/gP+yT+R9jx9F0AFFFFABRRRQAUUUUAFfPnxn+GX2GWbxTokH+iud19bxr/qmP
/LQD+6e/oeeh4+g6ZJGk0TxSorxupVkYZDA9QR3FAHwnWx4b8Uav4T1Fr7R7owTPG0bgjKsCO4PB
weR7iux+K/w2fwfqf9o6dGzaJdP8nf7O5/gPt6H8O2T5tQA+aaW4nknnkeSWRi7u5yzMTkknuSad
a2s97dw2trE8s8zhI40GSzE4AFRV9IfBb4dwaTpkHii/Ec1/dx7rUAhhBGw65/vMPyHHrQB0nwx+
HkHgfRvMuAsmsXSg3Mo52DqI1PoO/qefTHd0UUAFFFFABRRRQAUUUUAFc/4x8W6f4M0CXU75gzD5
YIA2Gmk7KP6nsK0tY1ex0HSbjU9RnWG1t03O5/QAdyegHevkXx341vvHGvvf3O6O2jylrbbsiJP/
AIo9Sf6AUAZfiDX9Q8Ta1carqcvmXEzdB91F7Ko7AVmUUUAe6fA34fW1zEni7UQk212WyhIyFZTg
yH3zkD0xn0x73XnnwR/5Jbp//XWb/wBGNXodABRRRQB49+0R/wAihpf/AF//APtNq+ca+jv2iP8A
kUNL/wCv/wD9ptXzjQB9Dfs6f8gDWv8Ar6T/ANBr2mvFv2dP+QBrX/X0n/oNe00AFFFFABRRRQAU
UUUAFFFFABRRRQAUUUUAFFFFABRRRQAUUUUAFFFFABRRRQAUUUUAFFFFABRRRQAUUUUAFFFFABRR
RQAUUUUAFFFFABRRRQAUUUUAFFFFABRRRQAUUUUAeY/Hm48j4bmPOPPvIo+uM/eb8fu18vV9F/tE
3O3wrpNrn/WXpkxn+6jD/wBnr50oA3vBEH2nx54fhPIbUYN3PYSAn9K+0a+RPhLb/afiloUfpK79
f7sbN/SvrugDP123+1+HtStv+e1rLH+aEV8QV9318MahbGz1K6tSMGCZ4yPoSKAK9fZ3gS5+2eAP
D82ck6fCrHPUhAD+or4xr62+D119q+FmiknLRrLGfbbIwH6YoA7miiigAooooAKKKKACiiigAooo
oAKKKKACiiigAooooAKKKKACiiigAooooAKKKKACiiigAooooAKKKKACiiigAooooAKKKKACiiig
AooooAKKKKACiiigAooooAKKKKACvkv4zf8AJWdb/wC2H/oiOvrSvkv4zf8AJWNb/wC2H/oiOgDh
K+0fBH/Ig+HP+wXbf+ilr4ur7R8Ef8iB4c/7Bdt/6KWgDeooooAK+cf2iP8Akb9L/wCvD/2o1fR1
fOP7RH/I36X/ANeH/tRqAPHqMUV7Ronw4i8afBjT7uyRE1q1efyX6ecvmMfLY/yJ6H2JoA8Xr6K+
DXxN/taCPwzrc+b+JcWk8jczqP4Cf7wHT1HuOfniaGW2nkgnjeKaNijxuuGUjggjsaIZpbaeOeCR
4po2Do6MQykcgg9jQB92UV558LPiPF410n7Jeuia1aqPOTgecv8Az0UfzA6H2Ir0OgAooooAKKKK
ACiiigCpqmmWes6ZcadqECT2twhSSNh1H9COoPY18kfEHwLeeBtea1k3S2E2XtLkjh19D/tDofwP
evsKsTxX4X0/xfoM+k6inyP80coHzROOjL7j9Rkd6APiuvWPg/8AEw+G7xdB1ef/AIlFw/7qRzxb
Oe+f7h7+h59a8/8AE/hrUPCeu3Gk6lHtljOUcfdlQ9HX2P6cjtWPQB93AgjIOQehpa8N+C/xM89Y
fCmtT/vVG2wuHP3h2iJ9f7vr09M+5UAFFFFABRRRQAVHNNFbQSTzyJFDGpd3dsKqjkknsKkr50+M
vxN/taeTw1ok/wDoETYu5424ncfwA/3QevqfYcgHO/FP4jS+NdW+y2Tumi2jnyE5HnN08xh/IHoP
qa89orf8H+EtQ8Z6/Dpliu1T8085GVhj7sf6DuaAMCkr074z+H9P8MapoelabD5dvDp/U/edvMbL
Me5NeZUAfVnwR/5Jbp//AF1m/wDRjV6HXnnwR/5Jbp3/AF1m/wDRjV6HQAUUUUAePftEf8ihpf8A
1/8A/tNq+ca+jv2iP+RQ0v8A6/8A/wBptXzjQB9Dfs6f8gDWv+vpP/Qa9prxb9nT/kAa1/19J/6D
XtNABRRRQAUUUUAFFFFABRRRQAUUUUAFFFFABRRRQAUUUUAFFFFABRRRQAUUUUAFFFFABRRRQAUU
UUAFFFFABRRRQAUUUUAFFFFABRRRQAUUUUAFFFFABRRRQAUUUUAFFFFAHgn7R1zmbw9ag/dWeRh9
dgH8jXhdeuftC3XmeN7C2BysOnqSPQs7/wBAK8joA9K+BVv53xMgk/54W00n6bf/AGavqWvnL9na
2LeLdVuscR2Pl/8AfUin/wBkr6NoAK+MfHtr9i+IHiCDGAL+ZlHoGcsP0NfZ1fJnxltDa/FPVuML
N5Uq++Y1z+oNAHB19N/AG68/4eSxZ5t7+RMexVG/9mNfMlfQH7OV1v0vXrPP+qmhlx/vKw/9koA9
vooooAKKKKACiiigAooooAKKKKACiiigAooooAKKKKACiiigAooooAKKKKACiiigAooooAKKKKAC
iiigAooooAKKKKACiiigAooooAKKKKACiiigAooooAKKKKACiiigAr5L+M3/ACVnW/8Ath/6Ijr6
0r5M+M3/ACVjW/8Ath/6IjoA4OvtHwR/yIPhz/sF23/opa+La+0vBH/IgeHP+wXbf+iloA3qKKKA
CvnH9oj/AJG/S/8Arw/9qNX0dXzj+0R/yN+l/wDXh/7UagDx6vqz4I/8kt0//rrN/wCjGr5Tr6s+
CP8AyS3T/wDrrN/6MagDnfjL8Mv7Wgk8S6Jb/wCnxLm7gReZ0H8YH94d/Ue45+da+76+dfjL8Mv7
Jnk8TaJBiwlbN3BGvEDH+MD+6T19D7HgA8o0fV77QdWt9T06doLq3bcjj9QR3B6EdxX1z4E8a2Pj
jQEv7bEdzHhLq23ZMT/1U9j/AFBr44rf8HeLdQ8Ga/DqdixZR8s8BbCzR91P9D2NAH2hRWX4f1/T
/E2i2+q6ZL5lvMOh+8jd1YdiK1KACiiigAooooAKKKKAOO+IvgK08c6EYTti1K3Ba0uCOh7q3+yf
04PavkrUdPu9J1G4sL6BoLq3cpLG3VSP89e9fc1eYfFv4ar4t046rpcQGtWyfdAx9pQfwH/aHY/h
6YAPmBHaN1dGKspyGBwQa+oPhJ8Sl8W6cNK1SUDWrVPvE4+0oP4x/tDuPx7nHy+6sjsjqVZThlIw
QferGnahd6TqFvf2M7QXVu4kjkTqpH+enegD7morjvh348tPHOhCcbYtRt8Jd24P3W/vL/snt+I7
V2NABRRXnnxT+I8XgrSfslk6PrV0p8lOD5K/89GH8gep9gaAOd+MvxN/smCTwzok+L+VcXc8bcwK
f4Af7xHX0HuePnWnzTS3M8k88jyzSMXd3YlmY8kk9zRBBLc3EcEEbyzSMEREGWZjwAB60AW9H0i+
17VrfTNOgaa6uH2og/Uk9gByT2FfXPgXwVY+B9ASxttst1Jh7q524Mr/ANFHYf1JrF+Fnw5i8FaT
9qvEV9au0HnvwfJXr5an+ZHU+wFehUAfOP7RH/I36X/14f8AtRq8er2H9oj/AJG/S/8Arw/9qNXj
1AH1Z8Ef+SW6f/11m/8ARjV6HXnnwR/5Jbp//XWb/wBGNXodABRRRQB49+0R/wAihpf/AF//APtN
q+ca+jv2iP8AkUNL/wCv/wD9ptXzjQB9Dfs6f8gDWv8Ar6T/ANBr2mvFv2dP+QBrX/X0n/oNe00A
FFFFABRRRQAUUUUAFFFFABRRRQAUUUUAFFFFABRRRQAUUUUAFFFFABRRRQAUUUUAFFFFABRRRQAU
UUUAFFFFABRRRQAUUUUAFFFFABRRRQAUUUUAFFFFABRRRQAUUUUAfKXxsuvtPxS1FAciCOGIH/tm
rH9WNee10/xGu/tnxG8QS5zi9ki/74Oz/wBlrmKAPe/2cbXFv4huyPvPBEp+gcn+Yr3SvJv2fLQw
+BLy4YYM+oPg+qqiD+e6vWaACvmj9oK08nx5aXAHFxYISf8AaV3H8sV9L14N+0dZ/P4fvgOomhY/
98Ef+zUAeE17J+ztd7PFOrWef9bZCXH+44H/ALPXjdei/A+7+y/E+ziJx9pgmi/8cL/+y0AfVVFF
FABRRRQAUUUUAFFFFABRRRQAUUUUAFFFFABRRRQAUUUUAFFFFABRRRQAUUUUAFFFFABRRRQAUUUU
AFFFFABRRRQAUUUUAFFFFABRRRQAUUUUAFFFFABRRRQAUUUUAFfJfxm/5Kzrf/bD/wBER19aV8l/
Gb/krOt/9sP/AERHQBwlfaPgj/kQPDn/AGC7b/0UtfFtfaXgj/kQfDn/AGC7b/0UtAG9RRRQAV84
/tEf8jfpf/Xh/wC1Gr6Or5x/aI/5G/Sv+vD/ANqNQB49X1Z8Ef8Aklun/wDXWb/0Y1fKdfVnwR/5
Jbp//XWb/wBGNQB6HTJoYriCSCeNJIpFKOjjKspGCCO4Ip9FAHyp8VPhxL4L1X7ZYo76JdN+5br5
LdfLY/yPce4Ned19xavpNlrulXGmajAs1rcJsdGH5EehB5B7EV8jePPBF74H8QPYz7pbSTL2tzji
VP6MOhH9CKAL/wANPiDceBta/el5dIuWAuoBzj0df9ofqOPTH1hZ3lvqFnDeWkyTW8yB45EOQyno
RXwvXq/wf+Jh8N3i6Dq8/wDxKLh/3Urni2c98/3D39Dz60AfTFFICCMg5B6GloAKKKKACiiigAoo
ooA8N+NHwy89ZvFeiwfvVBe/t0H3h/z1A9f73r19c+BV93da+afjB8M/+Ecu217R4caRO/76JBxb
Ofb+4e3oePSgDz/wv4m1DwlrsGradJiWM4dD92VO6N7H9Ovavr3wt4n0/wAXaDBq2nPmOT5ZIyfm
icdUb3H6gg96+Kq674feO7zwLrv2mMNNYT4W7tgfvr6j/aHb8u9AH0z478bWPgfQHvrjbJdSZS1t
s4Mr/wDxI7n+pFfI2savfa9q1xqeoztNdXD7nc/oAOwHQDsK0fGPi2/8Z6/Lqd8xVT8sEAbKwx9l
H9T3NYFABX0Z8Gvhl/Y9vH4l1qD/AImEyZtIHXmBD/EfRyPyHueOa+DPwz/tOaLxPrUH+hRtus4H
HEzA/fI/ug9PU+w5+iKACiiigD5x/aJ/5G/Sv+vD/wBqNXj1ew/tEf8AI36X/wBeH/tRq8eoA+rP
gj/yS3T/APrrN/6MavQ688+CP/JLdP8A+us3/oxq9DoAKKKKAPHv2iP+RQ0v/r//APabV8419Hft
Ef8AIoaX/wBf/wD7TavnCgD6H/Z0/wCQBrX/AF9J/wCg17TXi37On/IA1r/r6T/0GvaaACiiigAo
oooAKKKKACiiigAooooAKKKKACiiigAooooAKKKKACiiigAooooAKKKKACiiigAooooAKKKKACii
igAooooAKKKKACiiigAooooAKKKKACiiigAooooAKQnFLWX4lvP7P8LaveZx5FlNLn6ITQB8Xand
/b9WvLw8/aJ3l/76Yn+tVaKKAPrL4M2n2T4W6SSMNMZZW/GRsfoBXe1geB7P7B4E0G2xhksISw/2
igJ/Umt+gAryX9oOy8/wLZ3QHzW9+uT6KyOD+u2vWq4b4wWX234XawAMvCscy+22RSf0zQB8k103
w6vPsHxF0CcnAN7HGTnoHOw/+hVzFT2Vy1lfW90n34JVkXHqpB/pQB900U2ORZY1kQ5RwGU+oNOo
AKKKKACiiigAooooAKKKKACiiigAooooAKKKKACiiigAooooAKKKKACiiigAooooAKKKKACiiigA
ooooAKKKKACiiigAooooAKKKKACiiigAooooAKKKKACiiigAr5L+M3/JWNb/AO2H/oiOvrSvkv4z
f8lZ1v8A7Yf+iI6AOEr7R8Ef8iD4c/7Bdt/6KWvi6vtHwR/yIHhz/sF23/opaAN6iiigAr5x/aI/
5G/S/wDrw/8AajV9HV84/tEf8jfpf/Xh/wC1GoA8er6s+CP/ACS3T/8ArrN/6MavlOvqz4I/8kt0
/wD66zf+jGoA9DooooAKwfF/hOw8ZeH5tKvl27vmhmAy0Mg6MP6juCRW9VTU9StNH0241C/nWC1t
0LySMeAP8ewHc0AfF/iPw9qHhfXLjSdSi2Twngj7sinoynuCP8OorLrq/iD42uPHHiN7508q0iBj
tITjKJnqfc9T+XauUoA99+C/xM89YfCmtTfvVG2wuHP3h/zyJ9f7vr09M+5V8Io7RuroxVlOVYHB
Br6g+EnxKXxbpw0rU5QNatU5Y8faUH8Y/wBodx+PrgA9OooooAKKKKACiiigAqG7tLe/tJrS7hSa
3mQpJG4yGU8EGpqKAPkn4mfD248D61mENLpF0xNrMeSvrG3+0PXuOfUDhq+3Nf0Gw8S6Lc6TqUXm
W064OPvIezKexB5FfInjPwhf+C/EEumXq7oz89vOB8s0fYj37EdjQBz1ejfCn4cSeM9U+3X6MuiW
r/vW6ee458sfpk+n1rzmvbfgp8SEsWh8J6s6pbyORYznja7HPlt7Eng+px3GAD3+KKOCFIYUWOKN
QqIowFA4AA9KfRRQAUUUUAfOP7RH/I36X/14f+1Grx6vYf2iP+Rv0v8A68P/AGo1ePUAfVnwR/5J
bp//AF1m/wDRjV6HXnnwR/5Jbp//AF1m/wDRjV6HQAUUUUAePftEf8ihpf8A1/8A/tNq+ca+jv2i
P+RQ0v8A6/8A/wBptXzjQB9Dfs6f8gDWv+vpP/Qa9prxb9nT/kAa1/19J/6DXtNABRRRQAUUUUAF
FFFABRRRQAUUUUAFFFFABRRRQAUUUUAFFFFABRRRQAUUUUAFFFFABRRRQAUUUUAFFFFABRRRQAUU
UUAFFFFABRRRQAUUUUAFFFFABRRRQAUUUUAFcX8Wbz7D8L9ckzgvCsI997qv8ia7SvKvj/e/Z/h/
Dbg83V9GhH+yFZv5gUAfMlSwQvc3EUEYy8jhFHuTgVHXQeBbL+0PHug2xGVa+iLD1VWDH9AaAPsu
CFLa3igjGEjQIo9gMCpKKKACsjxVZf2l4R1myAy09lNGv1KED9a16TrQB8I0Vd1my/szXNQsCMfZ
bmSHB7bWI/pVKgD7R8FXv9o+BtCu85aSxh3H/aCAN+oNb1ee/BO++2fDDT0Jy1tJLCx/4GWH6MK9
CoAKKKKACiiigAooooAKKKKACiiigAooooAKKKKACiiigAooooAKKKKACiiigAooooAKKKKACiii
gAooooAKKKKACiiigAooooAKKKKACiiigAooooAKKKKACiiigAr5M+M3/JWNb/7Yf+iI6+s6+S/j
N/yVnW/+2H/oiOgDhK+0fBH/ACIPhz/sF23/AKKWvi6vtHwR/wAiB4c/7Bdt/wCiloA3qKKKACvn
H9oj/kb9K/68P/ajV9HV84/tEf8AI36X/wBeH/tRqAPHq+rPgj/yS3T/APrrN/6MavlKvq34I/8A
JLdP/wCus3/oxqAPQ6KKKAGu6xozuwVFBLMxwAPU18u/Fr4kv4v1I6ZpsrDRLV/lI4+0OON59vQf
j9Ol+NPxM+0PN4U0Wf8Acqdt/Oh++f8AnkD6D+L16eufD6ACul8NeBNe8WWGoXmlWvmQ2Ue5i3Hm
N/cT1bHOPp6im+CfBt/421+PTrMFIVw9zcEZWFPX3PoO/wCZr670PRLDw5o9vpemQCK1gXCjux7s
T3JPJNAHxCQVYgggjgg9qs6dqN3pOo29/YztBdW7h4pF6qR/npXt3xp+GX+u8WaJB6vqECD/AMig
f+hfn614RQB9f/Dzx5aeOdBE67ItRgAW7twfut2Yf7J7fiO1dhXxR4X8Tah4S16DVtOfEkZw6N92
VD1VvY/p17V9e+FvE2n+LtBg1bTnzHIMPGT80Tjqje4/UYPegDaooooAKKKKACiiigArmfHHgyx8
b+H5NPugEuEy9rcY5hf1+h6Edx7gGumooA+H9a0a+8P6xc6XqUJiurd9rr2PoQe4IwQfQ1Q57V9Y
fFH4dQ+NtH8+1VY9ZtVJt5DwJB1Mbex7HsfYmvlO4gmtbmW3uI2imicpJG4wysDggj1zQB9IfB34
mf8ACQ2aeH9Ym/4m1un7iVj/AMfMYH6uB19Rz6163Xwra3U9jdw3VrK8U8Lh45EOCrDkEV9X/DL4
hQeONF2TlY9YtVAuohwH9JFHoe/ofwyAd3RRRQB84/tEf8jfpf8A14f+1Grx6vYf2iP+Rv0v/rw/
9qNXj1AH1Z8Ef+SW6f8A9dZv/RjV6HXnnwR/5Jbp/wD11m/9GNXodABRRRQB49+0R/yKGl/9f/8A
7TavnGvo79oj/kUNL/6//wD2m1fONAH0N+zp/wAgDWv+vpP/AEGvaa8W/Z0/5AGtf9fSf+g17TQA
UUUUAFFFFABRRRQAUUUUAFFFFABRRRQAUUUUAFFFFABRRRQAUUUUAFFFFABRRRQAUUUUAFFFFABR
RRQAUUUUAFFFFABRRRQAUUUUAFFFFABRRRQAUUUUAFFFFABXhH7Rt9/yALBT/wA9pnH/AHwF/wDZ
q93r5j+Pt99p+IUdsDxa2UaEf7RLN/JhQB5ZXofwSsvtfxQsJMZW2ilmP/fBUfqwrzuvaP2dbHzP
Ees3+M+RaLDn03vn/wBp0AfRFFFFABRRRQB8hfFew/s/4na5EBhZJhOPfequf1Y1xtes/tBWH2fx
xZ3ijC3VkuT6srMD+m2vJqAPof8AZ0vjJ4f1rT8/6i6SbH++uP8A2nXtFfN37PWoeR4w1GxJwtzZ
bx7sjjH6M1fSNABRRRQAUUUUAFFFFABRRRQAUUUUAFFFFABRRRQAUUUUAFFFFABRRRQAUUUUAFFF
FABRRRQAUUUUAFFFFABRRRQAUUUUAFFFFABRRRQAUUUUAFFFFABRRRQAUUUUAFfJfxm/5Kxrf/bD
/wBER19aV8mfGb/krGt/9sP/AERHQBwdfaPgj/kQPDn/AGC7b/0UtfF1faPgj/kQfDn/AGC7b/0U
tAG9RRRQAV84/tEf8jfpf/Xh/wC1Gr6Or5x/aI/5G/S/+vD/ANqNQB49X1Z8Ef8Aklun/wDXWb/0
Y1fKdfVnwR/5Jbp//XWb/wBGNQB6HXk3xh+Jf/COWbaDpE3/ABNrhP30qHm2jP8A7Oe3oOfSuh+J
fxBt/A+ifuikurXKkWsB5x6uw/uj9Tx64+Tru7uL+8mu7uZ5riZy8kjnJZjySTQBD1NaOhaHf+I9
Zt9L02Ey3M7YA7KO7E9gByTVO1tp726itbaJ5p5nCRxoMlmPAAr6u+GPw8g8EaN5twqSazdIDcyj
nYOvlqfQd/Uj2GADZ8FeDrDwVoEenWYDzNhrm4K4aZ/U+w7DsPxNdHRRQAhAYEEAgjBB718yfF74
aHwtfNrWkw/8Sa4f5kX/AJdnPb/dPb06emfpyq99Y22pWM9lewpPbToUkjccMp6igD4Yrrvh547u
/A2vC5XdLp85CXduP41/vD/aHb8R3qb4keALnwNrmxQ8ul3JLWk5547o3+0P1HPqBxdAH3Lpuo2m
r6bb6hYTrPa3CB45F6EH+vtVqvlz4S/El/COpDS9TlY6JdPyTz9nc/xj/ZPcfj9fqFHWRFdGDIwB
VlOQR6igB1FFFABRRRQAUUUUAFePfGT4Zf23byeJNGgzqcK/6TAg5uEA+8B/fA/Me4GfYaKAPhCt
LQNdv/DWtW+q6bN5dzA2R6MO6sO4I4NesfGf4Z/2fLN4p0WD/RJG3XsCD/VMT/rAP7pPX0PsePFa
APs3wZ4vsPGnh+LU7I7JPuXEBPzQydwfbuD3H4iuir418D+M77wR4gj1C1Je3fCXVuTxMn+I6g9j
7EivrvRdZsfEGkW2qabMJrW4XcjDqPUEdiDwRQB4B+0R/wAjfpf/AF4f+1Grx6vYf2iP+Rv0v/rw
/wDajV49QB9WfBH/AJJbp3/XWb/0Y1eh1558Ef8Aklunf9dZv/RjV6HQAUUUUAePftEf8ihpf/X/
AP8AtNq+ca+jv2iP+RQ0v/r/AP8A2m1fONAH0N+zp/yANa/6+k/9Br2mvFv2dP8AkAa1/wBfSf8A
oNe00AFFFFABRRRQAUUUUAFFFFABRRRQAUUUUAFFFFABRRRQAUUUUAFFFFABRRRQAUUUUAFFFFAB
RRRQAUUUUAFFFFABRRRQAUUUUAFFFFABRRRQAUUUUAFFFFABRRRQAV8e/E+//tH4l6/NnOy6MH/f
sCP/ANlr6/llSGF5ZG2oilmPoB1r4bvrt7/Ubm8k+/cSvK31Ykn+dAFevoz9newEXhXVb8jDXF4I
vqEQH+bmvnOvrP4N2H2D4X6TkYe48ydv+BOcf+OhaAO8ooooAKKKKAPE/wBozT9+j6HqQX/U3EkB
OP76hh/6LNfPlfV3xq077f8ADHUHClntZIrhQB6MFP8A46zV8o0Adr8JNQ/s34naK5OEmka3Yeu9
So/UivrqvhvSb5tM1mxv0zutbiOYY9VYH+lfcSOsiK6EMrAEEdxQA6iiigAooooAKKKKACiiigAo
oooAKKKKACiiigAooooAKKKKACiiigAooooAKKKKACiiigAooooAKKKKACiiigAooooAKKKKACii
igAooooAKKKKACiiigAooooAK+S/jN/yVjW/+2H/AKIjr60r5L+M3/JWdb/7Yf8AoiOgDhK+0fBH
/Ig+HP8AsF23/opa+Lq+0fBH/Ig+HP8AsF23/opaAN6iiigAr5x/aI/5G/S/+vD/ANqNX0dXzj+0
R/yN+l/9eH/tRqAPHq+jPAXi3T/BnwOtNTv23MJZ1ggBw00nmNhR/U9hXznVmfULu5s7Wzmndre0
DCCMn5U3MWbA9ST1+noKALXiHX9Q8T63carqUvmXEzZwPuovZVHYCsyivbvgv8MvtckPirWoP3CH
dYW7j/WEf8tCPQdvU89MZAOl+Dvwz/4R+0j8Q6zD/wATWdMwQuObZD3Po5H5Dj1r1yiigAooooAK
KKKAMrxH4e0/xTodxpOpR74Jhww+9G3ZlPYj/PFfIXi/wpqHg3X5tLv1zj5oZgMLNH2Yf1HYgivt
KuV8e+CLLxxoD2U+2O8iy9pc45if39VPQj+oFAHx1XuHwX+Jn2Z4fCmtz/uXISwnc/cJ6RE+h/h9
Dx6Y8b1fSb3Q9VudM1CFobq3fZIh/Qj1BGCD3Bqn3oA+76K8l+D3xM/4SO0XQNYm/wCJtbp+5lY8
3MYHc/3x39Rz6161QAUUUUAFFFFABRRRQAySNJonilRXjdSrIwyGB6gjuK+Wviv8N38G6n/aGnxs
2iXTnyzyfs7/APPMn09D+HbJ+qKp6ppdnrWmXGnahAs9rcIUkjbuP6EdQe1AHw5XoHwt+Is3grWP
s927Pot04+0Rjnym6CRR6juO49wKy/iB4GvfA2vtaS7pbGbL2lzjiRfQ/wC0O4+h6EVydAHrn7QN
xDdeJ9GuLeRJYZdNDxyIchlLsQQfSvI6nnvbm6t7aCed5IrZCkKsc7FJLED2ySfxqCgD6s+CP/JL
dP8A+us3/oxq9Drzz4I/8kt0/wD66zf+jGr0OgAooooA8e/aI/5FDS/+v/8A9ptXzhX0f+0R/wAi
hpf/AF//APtNq+caAPob9nT/AJAGtf8AX0n/AKDXtNeLfs6f8gDWv+vpP/Qa9poAKKKKACiiigAo
oooAKKKKACiiigAooooAKKKKACiiigAooooAKKKKACiiigAooooAKKKKACiiigAooooAKKKKACii
igAooooAKKKKACiiigAooooAKKKKACiiigDm/iBqH9l/D7XroMVYWciIw7M42KfzYV8aV9P/AB61
H7H8Ovsobm9u44iM9QMv/NBXzBQAV9ueHdP/ALK8NaXp+3BtbSKEjGOVQA/qK+O/CWnf2t4v0ew2
krPeRI+B/DuG4/lmvtegAooooAKKKKAMrxNp39r+FtW04KWa5tJYlA/vFTj9cV8S19318U+LtO/s
nxhrNgBhYLyVUH+zuO39MUAY1fZngDUv7W8AaFeZyzWaI59WQbG/VTXxnX078BNT+2fD1rMtl7G7
kjC+ithwfzZvyoA9SooooAKKKKACiiigAooooAKKKKACiiigAooooAKKKKACiiigAooooAKKKKAC
iiigAooooAKKKKACiiigAooooAKKKKACiiigAooooAKKKKACiiigAooooAKKKKACvkv4zf8AJWNb
/wC2H/oiOvrSvkz4zf8AJWNb/wC2H/oiOgDgq+0vBH/IgeHP+wXbf+ilr4ur7R8Ef8iD4c/7Bdt/
6KWgDeooooAK+cf2iP8Akb9L/wCvD/2o1fR1fLXxu8R6f4g8bRpp0nnR2MH2aSUHKs+5idp7gZxn
1zQB5rRRXX/DzwJd+OdeFuu6LT4CGu7gfwL2Uf7Rwcfie1AG58Jfhs/i/UhqmpRkaJayfMDx9occ
7B/s9Mn8B14+okRIo1jjRURQFVVGAAOgAqvpunWmkadb6fYQLBa26BI416Af4+9WqACiiigAoooo
AKKKKACiivJPjF8TB4etH8P6PN/xNrhP38q/8u0ZH6OR09Bz6UAcH8dPEmjaz4khsdPgjku7ANFc
3qn7x/55j1CnPPrkDvnyejqeamtLO6v5/Is7eW4m2lvLiQs2AMk4HoATQAWl1cWN3Dd2szw3ELiS
ORDgqwOQRX1h8M/iFB440XExSLV7VQLqEcBvSRf9k/oePQn5JrS0DXtQ8Na1b6rps3l3EDZ/2XHd
WHcEdaAPt2iue8G+LrDxp4fi1OxO1vuTwE/NDJjlT7eh7iuhoAKKKKACiiigAooooAw/FnhbT/GG
gzaVqCfK/wA0UoHzQv2YfT07jIr5C8TeHNQ8Ka7PpOpR7ZojlXH3ZEPRlPcH/EdRX2zXGfEbwDa+
OdCMXyRanbgtaXBHQ/3G/wBk/p1oA+Q6Ksahp93pWoT2F9A8F1A5SSNxgqRVegD6s+CP/JLdP/66
zf8Aoxq9DryP4DeJtPu/Co8PB9mo2bPIY2/5aRs2dy/QnB/D1r1ygAooooA8e/aI/wCRQ0v/AK//
AP2m1fONfR37RH/IoaX/ANf/AP7TavnGgD6G/Z0/5AGtf9fSf+g17TXi37On/IA1r/r6T/0GvaaA
CiiigAooooAKKKKACiiigAooooAKKKKACiiigAooooAKKKKACiiigAooooAKKKKACiiigAooooAK
KKKACiiigAooooAKKKKACiiigAooooAKKKKACiiigAooooA8C/aM1Ldd6Hpan7kclw49dxCr/wCg
tXhteifG3UxqHxMvY1bclnFHbKc+i7iP++nNed0AeifBHTvt/wATbOUruWzhluG/752A/m4r6rrw
L9nPTt11rupsv3Eit0P1JZv/AEFa99oAKKKKACiiigAr5a+Omm/YfiVNcBcLfW0U4x0yBsP/AKB+
tfUteF/tGaXm20PVlH3XktpDjrkBl/k/50AeCV7Z+zpqfl6xrWlMf9fAlwo/3GKn/wBDH5V4nXcf
CDVP7L+JukszYjuWa2f33qQv/j22gD63ooooAKKKKACiiigAooooAKKKKACiiigAooooAKKKKACi
iigAooooAKKKKACiiigAooooAKKKKACiiigAooooAKKKKACiiigAooooAKKKKACiiigAooooAKKK
KACvkz4zf8lY1v8A7Yf+iI6+s6+S/jN/yVnW/wDth/6IjoA4OvtLwR/yIPhz/sF23/opa+Lq+0fB
H/Ig+HP+wXbf+iloA3qKK88+KfxHi8FaT9ksnR9aulPkpwfJX/now/kD1P0NAHPfGX4m/wBkQS+G
tFnxqEq4u50P+oQj7oP94j8h7nj50p800tzPJPPI8s0jF3d2JZmPJJPc1Ppum3er6lb6fYQNPdXD
hI41HJP+HcntQBf8LeGdQ8Xa9BpOnJmSTl5G+7Eg6s3sP14Hevr3wv4Z0/wloMGk6bHiOMZeQ/el
c9Xb3P6cDtWT8PfAlp4G0FbZNsuoTgPd3AH32/uj/ZHb8+9dfQAUUUUAFFFFABRRRQAUUVz3jPxd
YeC/D8up3p3P9y3gB+aaTso9u5PYUAY3xN+IUHgfRdsDJJrF0pFrCedo7yMPQfqfxx8n3d1cX15N
d3UrzXEzmSSRzlmYnJJq7r+u3/iXWrnVtSl8y5nbJx91B2VR2AHArNoAfDDLczxwQRvLLIwRERcs
xPAAA6mvqn4WfDiLwXpX2u9RH1u6X98/XyV/55qf5kdT7AVzvwa+GX9kwR+Jtbgxfyrm0gkXmBT/
ABkf3j29B7nj2WgD5z+Mvwy/sieTxLosGNPlbN3Ag4gcn7wH90n8j7HjxyvuuaGK5gkgnjSWKRSj
o65VgeCCO4r5W+Kfw4l8Fat9rskd9FumPkvyfJb/AJ5sf5E9R9DQBh+BfGl94I8QJf22ZLd8JdW+
cCVM/wDoQ7Ht9Ca+utG1ix1/SbfU9OnE1rcJuRh19wR2IPBFfD9eg/Cz4jS+CtX+y3jO+i3bjz05
Pkt08xR/MdwPUCgD6uoqOCeK5gjngkSWGRQ6OhyGU8gg+lSUAFFFFABRRRQAUUUUAeX/ABc+Gi+K
9PbV9KiA1q2TlVGPtKD+E/7Q7H8PTHzC6tG7I6lWU4KkYIPpX3dXhfxo+GXmrN4r0SD94Pmv7eNf
vDvKB6/3vz9aAPENJ1W90PVbfUtPnaG6t33xuP5H1BHBHcGvrnwF43svHGgLewYiu4sJd2+eY39v
VT1B/qDXx1W74Q8V6h4O1+HVbBs7flmhJ+WaM9VP9D2ODQB9pUVleHPEOn+KNDt9W02XfBMOQfvR
t3Vh2I/zxWrQB49+0R/yKGl/9f8A/wC02r5xr6O/aI/5FDS/+v8A/wDabV840AfQ37On/IA1r/r6
T/0Gvaa8W/Z0/wCQBrX/AF9J/wCg17TQAUUUUAFFFFABRRRQAUUUUAFFFFABRRRQAUUUUAFFFFAB
RRRQAUUUUAFFFFABRRRQAUUUUAFFFFABRRRQAUUUUAFFFFABRRRQAUUUUAFFFFABRRRQAUUUUAFI
SAMk4A6mlrnvHWqf2N4E1u/DbXjtHWM+jsNq/wDjxFAHyH4i1L+2fEuqalnIurqSZfYMxIH5Vm0U
UAfUfwJ037D8Norgrhr65lnz3IBCD/0D9a9MrF8I6X/Yvg/R9OIw9vaRq/H8e0Fv1zW1QAUUUUAF
FFFABXAfGfS/7T+GWosq5ks2S5T/AIC2G/8AHWau/qnq2npqujX2nS42XVu8LZ9GUj+tAHw3VnT7
2TTdTtb6H/W20yTJz3Ugj+VQyxPBNJDKpWSNirA9iDg02gD7qtriO7tYbmFt0UyLIjeqkZFS1xnw
p1X+1/hpo0pbMkMX2Z89vLJUfoAfxrs6ACiiigAooooAKKKKACiiigAooooAKKKKACiiigAooooA
KKKKACiiigAooooAKKKKACiiigAooooAKKKKACiiigAooooAKKKKACiiigAooooAKKKKACiiigAr
5L+M3/JWdb/7Yf8AoiOvrSvkv4zf8lY1v/th/wCiI6AOEr7R8Ef8iB4c/wCwXbf+ilr4ur690nxB
YeGPhLomralKI4IdKtsD+J28pcKo7k0AWvHfjax8D6A99cbZLqTKWttnmV/6KO5/qRXyNrGr32va
tcanqM7TXVw+53P6ADsAOAO1aPjDxbqHjLX5tUvmKqflggDZWGPso/qe5rAoAVEeWRY41Z3chVVR
kknoAK+o/hN8Nk8IaaNT1KNW1q6T5h1+zoedg9/U/h255v4L/DL7LHD4q1qD9+43WFu4/wBWD/y0
I9T29Bz6Y9voAKKKKACiiigAooooAKKKjnnitbeS4nkWKGJS7u5wFUDJJNAFTWtZsdA0i51TUZhF
a267nbufQAdyTwBXyL458Z33jfxBJqFzmO3TKWtvnIiT+pPUn19gBW18U/iLN411f7NZu6aLaOfI
Tkea3TzGH8h2HuTXn9ABXsnwa+GX9rTx+JdbgzYRNm0gkXidx/GR/dB6ep9hzzvws+HEvjXVvtd6
jpotqw85+R5zf881P8yOg+or6phhitoI4II0ihjUIiIuFVRwAB2FAElFFFABVHWNIsde0m40zUYF
mtbhNrof0IPYg8g9qvUUAfHHjvwTfeB9fexuN0lrJl7W5xxKn9GHcf0Irl6+0PGHhLT/ABnoE2mX
y7WPzQTgZaGTsw/qO4r5D8Q+H9Q8Ma3caVqUPl3EJ6j7rr2ZT3BoA9P+DXxM/se4j8Na1PjT5nxa
Tu3EDn+A+iE/kfY8fRlfCFfRHwZ+Jn9qQR+GNanzfRLiznc8zoB9wn+8B0Pce45APZ6KKKACiiig
AooooAKQgMCCAQRgg96WigD5n+MHwzPhq8bXdIhP9kXD/vYkHFq57eyE9PQ8eleUV90Xlnb6hZzW
d3Ck1vMhSSNxkMp6g18n/Ev4fXHgbWsxB5dIuWJtZjzj1Rv9ofqOfXAAz4beP7nwNrm590ulXJC3
cA7Ds6/7Q/UcehH1nZXttqNlDe2cyTW06CSORDkMp6GvhevVfhB8Sz4Yvl0TVpv+JPcv+7kY/wDH
tIe/+6T19Dz65AO5/aI/5FDS/wDr/wD/AGm1fONfRv7Q5DeD9KKnIN+CCP8Arm1fOVAH0N+zp/yA
Na/6+k/9Br2mvFv2dP8AkAa1/wBfSf8AoNe00AFFFFABRRRQAUUUUAFFFFABRRRQAUUUUAFFFFAB
RRRQAUUUUAFFFFABRRRQAUUUUAFFFFABRRRQAUUUUAFFFFABRRRQAUUUUAFFFFABRRRQAUUUUAFF
FFABXlPx+1X7H4DhsFb57+7RWXPVEBY/+PBPzr1avnL9obVftHijTNLVsraWplYejSN/gi/nQB47
W14P0v8Atrxjo+mlcpPdxrIP9jILf+Og1i16h8BdK+3fEI3jLlLC1eUE/wB5sIP0ZvyoA+n6KKKA
CiiigAooooAKKKKAPj/4o6T/AGP8SdagC7Y5Z/tCY6YkAfj6EkfhXIV7T+0TpPla5pGrqvy3Fu1u
5HqjZGfwf9K8VoA+g/2ddX8zSdY0d25gmS5jB7hxtbH0KD869tr5Y+B+sf2Z8R7e3ZsR6hC9s2Tx
nG9f1TH419T0AFFFFABRRRQAUUUUAFFFFABRRRQAUUUUAFFFFABRRRQAUUUUAFFFFABRRRQAUUUU
AFFFFABRRRQAUUUUAFFFFABRRRQAUUUUAFFFFABRRRQAUUUUAFFFFABXyX8Zv+Ssa3/2w/8AREdf
WlfJfxm/5Kzrf/bD/wBER0AcHXR+JfGN/wCI7HSNPlJisNLs4raGAHgsqBWc+pJH4Dj1J52igAr1
z4O/DP8A4SC7j8Q6zB/xKoHzBC44uXHc+qA/mRjsa5/4YfDyfxvrPm3CvHo1q4NzKOPMPXy1Pqe/
oPqM/VtrawWVrFa2sSQwQoEjjQYCqOABQBL0paKKACiiigAooooAKKKKACvnL4yfE3+2biTw1os+
dOhfF1Oh/wBe4/hH+wD+ZHoOem+M3xM/suGXwxos/wDpsq4vJ0PMKn+AH+8R19B7nj53oAK6jwJ4
KvvHGvpY2+6O1jw91c4yIk/+KPYf0Brlq+xfh14f0/w/4J0yKxh2tc28dxPIfvSSMoJJP44HoBQB
u6PpFjoOk2+madAsNrbptRB+pJ7k9Se9XqKKACiiigAooooAK4j4lfD628c6IRGEi1a2Um1nI6/7
Df7J/Q8+oPb0UAfC17Z3OnXs1neQvBcwOUkjcYKsOoNMhmlt5454JHjljYOjocMrA5BB7EGvd/2h
dA0+K10/X44dl/LN9mldeBIu0kFvUjGM+nHYY8FoA+q/hX8R4/Gmk/Y750TWrVf3y9POX/noo/mB
0PsRXolfDukave6Fq1tqenTtDdW7h0cfqD6gjgjuDX1z4D8bWXjjQEvrfbFdR4S6ts5MT/1U9Qf6
g0AdTRRRQAUUUUAFFFFABWZ4g0DT/E2i3GlalD5lvMuMj7yHsynsRWnRQB8YeMfCOoeC9fl0u+G5
fvQTgYWaPsw/qOxrn6+yPHPgux8b+H3sLnEdwmXtbgDJifH/AKCe47/UCvkXWdHvtA1a40vUYTDd
W77XU9D6EHuCOQaANnUfGt9q3gay8N32ZhYXIkt5yeRHtYbD64yMe3HYVzFFFAH0N+zp/wAgDWv+
vpP/AEGvaa8W/Z0/5AGtf9fSf+g17TQAUUUUAFFFFABRRRQAUUUUAFFFFABRRRQAUUUUAFFFFABR
RRQAUUUUAFFFFABRRRQAUUUUAFFFFABRRRQAUUUUAFFFFABRRRQAUUUUAFFFFABRRRQAUUUUAFfH
PxH1f+2/iHrd4G3Ri5MMZ7FY/kBH1C5/GvrPxHqq6H4a1PVTj/RLaSVQe7BTgficCviR2Z3Z3JZm
OST1JoASvon9nfSfI8O6rqzLhrq5WFSf7sa549sufyr52r7D+Gmk/wBi/DnRLVk2yNbieQHrukJc
59xux+FAHWUUUUAFFFFABRRRQAUUUUAebfHLSP7S+HE9wq5ksJ47gY64zsb9Hz+FfLNfcOtabHrO
h3+mS48u7t3hJI6blIz+Ga+IZoZLeeSCVSskbFHU9iDgigC1o2pSaPrlhqcWS9pcRzgDvtYHH44r
7ehmjuII54mDRyKHRh3BGQa+FK+uvhNrP9tfDbSZWbdLbIbWTnODGdo/8d2n8aAO1ooooAKKKKAC
iiigAooooAKKKKACiiigAooooAKKKKACiiigAooooAKKKKACiiigAooooAKKKKACiiigAooooAKK
KKACiiigAooooAKKKKACiiigAooooAK+R/jBcQ3PxU1ySCRZEDxIWU5G5YkVh9QQQfcV7L8XviWP
CtidG0qYf2zcp8zr/wAu0Z/i/wB49vTr6Z+YySxJJJJOST3oAK6PwT4Ov/Guvx6dZgpCuGubgrlY
U9T7+g7n8TWZoeh3/iPWLfS9MhMt1O2FHZR3YnsAOSa+u/BPg2w8E6BHp1mA8zYe5uCuGmf19gOw
7D8TQBp6Fodh4c0a30rTYRFbQLgDux7sT3JPJNaNFFABRRRQAUUUUAFFFFABXnXxV+I8XgzSvsVi
6vrV2h8pevkr08w/0Hc+wNbnjzxtZeB9Ae+n2yXcmUtLbPMr/wBFHUn+pFfI2r6te67qtxqeoztN
dXD73dv0A9ABwB2AoAqSzSXE0k00jSSyMXd3OSxJyST3NNoALEKoJY8ACrep6Zd6PfyWN/CYbqMK
Xjbqu5QwB98EUAVK+2PC3/IoaL/14Qf+i1r4nr7Z8Lf8ihov/XhB/wCi1oA1qKKKACiiigAooooA
KKKKAPHv2iP+RQ0v/r//APabV8419HftEf8AIoaX/wBf/wD7TavnCgBa3/B/i3UPBmvw6nYsWUHb
PAWws0fdT/Q9jWZHpV7NpE+qRQM9nbyrFNIv/LNmztz7HB59fqKp0Afbfh7xBp/ifRLfVdMm8y3m
HQ/eRu6sOxFalfI/w1+INz4G1seYXl0m5YC6gHb/AG1/2h+o49CPrGzvLbULOG8s5knt5kDxyIch
lPQigCeiiigAooooAKKKKACvPvin8OYvGukfarNVTWrRD5D8DzV6+Wx/PB7E+hNeg0UAfCk8Etrc
SW88bRzRMUdHGCrA4II9ajr6N+Mnwy/tm3k8S6NB/wATGFM3UCDm4QfxD/bA/MD1Az85UAfQf7Ok
0X9j63B5iecLhH8vd823bjOPTNe2V8T+GfEmoeE9dg1bTZNs0RwyH7sqHqrDuD+nB6ivr3wp4p0/
xfoMGq6e/wArjEsRPzQv3VvcfqMHvQBt0UUUAFFFFABRRRQAUUUUAFFFFABRRRQAUUUUAFFFFABR
RRQAUUUUAFFFFABRRRQAUUUUAFFFFABRRRQAUUUUAFFFFABRRRQAUUUUAFFFFABRRRQAUUUUAeX/
AB41j+z/AIfGyVsSajcJFgddi/OT+aqPxr5gr2D9oTWPtfivT9JRspY229hno8h5H/fKr+deP0Aa
Xh7S21vxHpulqD/pdzHCSOwLAE/gMmvttFVEVEUKqjAA6AV8w/AfR/7Q+IIvWX93p1u82SON7fIB
+TMfwr6goAKKKKACiiigAooooAKKKKACvkb4t6MdF+JOqxquIrpxdx+4k5b/AMe3D8K+ua8J/aK0
XMej66i9C1nK31+dP/alAHg1e7/s661/yGdCdv7t5Euf+AOf/RdeEV2fwp1r+w/iPpMzPthuJPss
npiQbRn6MVP4UAfXlFFFABRRRQAUUUUAFFFFABRRRQAUUUUAFFFFABRRRQAUUUUAFFFFABRRRQAU
UUUAFFFFABRRRQAUUUUAFFFFABRRRQAUUUUAFFFFABRRRQAUUUUAFcZ8R/H1t4G0LzRsl1O4BW0g
Pc93b/ZH68D3HZ188ftF/wDIf0X/AK9X/wDQqAPH7++utTv5769nea5ncvJI5yWJpltbT3l1Fa20
LzTyuEjjQZZmPAAFRV9CfAjwVYx6Svi24xNeTM8VuCOIFBKsR/tHB57D6mgDrvhh8O4PBGj+bcqk
ms3Sg3Mo58sdfLU+g7nufoK72iigAooooAKKKKACiiigArK8ReINP8MaJcatqUojt4RwP4nbsqju
TV68vLbTrKa8vJkgtoELySOcBVHUmvk34lfEC58c63mMvFpNsStrAT19Xb/aP6Dj1JAMfxh4s1Dx
lr82qX7YB+WCEHKwx9lH9T3OawKWvUvhF8ND4qvhrOqxf8Sa2f5Ub/l5cfw/7o7+vT1wAdH8F/hl
v8jxXrcHyg7rC3kXr6Skf+g/n6V598Wv+Spa7/11T/0WtfXSqFUKoAUDAAHAr5F+LX/JUtd/66p/
6LWgDi6+2fC3/IoaL/14Qf8Aota+Jq+2fC3/ACKGi/8AXhB/6LWgDWooooAKKKKACiiigAooooA8
e/aI/wCRQ0v/AK//AP2m1fONfR37RH/IoaX/ANf/AP7TavnCgD3j9n+yttS0HxPZXsCT207QxyRu
OGUq+RXnnxI8AXPgbXNi75dLuSWtJzzx3Rv9ofqOfUD0v9nH/kH+IP8ArrB/J69a8R+HdP8AFOh3
Gk6lFvgmHDD70bdnU9iP88UAfE1er/B/4mHw1eJoWrzH+yLh/wB1K54tXPf/AHCevoefWuF8XeFN
Q8Ha/NpWoLkr80MoHyzRnow/r6EEVg0Afd4IIyDkHoaWvDPgv8TPNWHwprc/7wfLYXEh+8O0RPr/
AHfy9M+50AFFFFABRRRQAUUUUAFfPHxm+Gf9mzTeKNFg/wBDlbdewIP9Sx/jA/uk9fQn06fQ9Mli
jnheGZFkikUq6MMhgeCCPSgD4Srrvh/46vPA2vLdR7pbGYhLu2B4dfUf7Q7fl3q58VvBtt4M8XG3
sXzZXcf2iGMnJiBYgrnuARx7Vw1AH3HpeqWetaZb6jp86z2twgeORe4/oR0I7GrleefBH/klun/9
dZv/AEY1eh0AFFFFABRRRQAUUUUAFFFFABRRRQAUUUUAFFFFABRRRQAUUUUAFFFFABRRRQAUUUUA
FFFFABRRRQAUUUUAFFFFABRRRQAUUUUAFFFFABRRRQAUUVzHxD1r+wPAOs34bbILcxRHvvf5Fx9C
2fwoA+VPGus/8JD401fVA26Oe5byj/0zX5U/8dArCoo6nFAH0h+z5o32Twnfas64e/udiH1SMYB/
76Z/yr1+sPwbov8Awj3g7SdKK7Xt7ZRKP+mh+Z//AB4mtygAooooAKKKKACiiigAooooAK4/4o6J
/b3w61e2VczQxfaYsdd0fzYH1AI/GuwpGUMpVgCpGCCODQB8I0qO8UiyIxV1IZWHYitjxboreHvF
uqaSRhba4ZY/dCcofxUisagD7a8M6wuv+GNM1Zcf6VbpIwHZiPmH4HI/CtWvIv2ftc+2+EbvSHbM
mn3G5Bn/AJZyZI/8eD/nXrtABRRRQAUUUUAFFFFABRRRQAUUUUAFFFFABRRRQAUUUUAFFFFABRRR
QAUUUUAFFFFABRRRQAUUUUAFFFFABRRRQAUUUUAFFFFABRRRQAUUUUAFfPH7Rf8AyH9F/wCvV/8A
0Kvoevnj9ov/AJD+i/8AXq//AKHQB4vX1Z8Ef+SW6f8A9dZv/RjV8p19WfBH/klun/8AXWb/ANGN
QB6HRRRQAUUUUAFFFFABSEhQSSAAMkntS14X8aPib5azeFNEn+c/Lf3EbdP+mQP/AKF+XrQBzXxf
+Jh8S3r6HpEx/se3f95Ih4unHf8A3AenqefSvKKWt3wj4U1Dxjr8OlaeuC3zTSkfLDGOrH+nqSBQ
Br/DjwBdeOdc2Nvi0u3Ia7uB6dkX/aP6Dn2P1nY2NtptjBZWUKQW0CBI40HCqOgqj4c8O6f4W0O3
0nTYtkEI5Y/ekbu7HuT/AJ4rWoAK+RPi1/yVLXf+uqf+i1r67r5E+LX/ACVLXf8Arqn/AKLWgDi6
+2PCv/IoaL/14Qf+i1r4nr7Z8Lf8ihov/XhB/wCi1oA1qKKKACiiigAooooAKKKKAPHv2iP+RQ0v
/r//APabV8419HftEf8AIoaX/wBf/wD7TavnGgD3/wDZx/5B/iD/AK6wfyevcK8P/Zx/5B/iD/rr
B/J69woA5Xx74IsvHGgNZT4iu4svaXGOY39/9k9CP6gV8jatpV7oeq3Gm6hA0N1bvskQ/wAx6gjk
HuK+4685+Kvw4j8Z6V9tsUVdatE/dHoJ16+WT6+h9fY0AfK6OyOroxVlOQwOCD619P8Awk+JS+LN
PGk6pKBrVsn3icfaUH8Q/wBodx+Prj5hmikt5pIZo2jljYo6OMFSOCCOxqfTtQu9J1G3v7GdoLq3
cPFInVSP89O9AH3NRXHfDrx5aeOdBE42RalbgLd24P3T/eH+ye3pyO1djQAUUUUAFFFFABRRRQB8
4/tEf8jfpf8A14f+1Grx6vYf2iP+Rv0v/rw/9qNXj1AH1Z8Ef+SW6f8A9dZv/RjV6HXnnwR/5Jbp
/wD11m/9GNXodABRRRQAUUUUAFFFFABRRRQAUUUUAFFFFABRRRQAUUUUAFFFFABRRRQAUUUUAFFF
FABRRRQAUUUUAFFFFABRRRQAUUUUAFFFFABRRRQAUUUUAFeJftEa35WmaToUbfNPI11KB/dUbV/M
s3/fNe218kfF3XP7c+I+pOrbobMizi57Jw3/AI+WoA4euq+G+if2/wDEHR7Jl3RCcTSgjjZH85B+
uMfjXK17l+ztoe+71fXpF4jRbSI47nDP+gT86APfaKKKACiiigAooooAKKKKACiiigAooooA+cv2
hND+yeJdP1qNQI76AxSED/lpH3P1VlH/AAGvHa+r/jLoP9ufDq9dE3T6eReR4HOFyH/8cLH8BXyh
QB6N8EtdGj/ES3t5G2w6jG1q2TwGPzJ+OVA/4FX1TXwtaXU1jewXdu+yeCRZY2HZlOQfzFfbWiap
Dreh2OqQf6u7gSZR6bhnH4dKAL9FFFABRRRQAUUUUAFFFFABRRRQAUUUUAFFFFABRRRQAUUUUAFF
FFABRRRQAUUUUAFFFFABRRRQAUUUUAFFFFABRRRQAUUUUAFFFFABRRRQAV88ftF/8h/Rf+vV/wD0
Kvoevnj9ov8A5D+i/wDXq/8A6FQB4vX1Z8Ef+SW6f/11m/8ARjV8p19WfBH/AJJbp3/XWb/0Y1AH
odFFFABRRRQAUUVxvxF8e2ngbQjN8supXAK2luT1Pdm/2R+vA75oAwfi38Sl8KaedI0qYHWrlOWU
5+zIf4j/ALR7D8fTPzC7M7s7sWZjksTkk+tWNQ1C71XUJ7++nee6uHLySOeWJ/z0qCKKS4mjhhja
SWRgiIgyWJ4AA7mgC1pGk3uuarb6Zp0DT3Vw+yNF/Un0AHJPYCvrnwF4IsvA+gLZQYlu5cPd3GOZ
H9v9kdAP6k1ifCr4cR+DNK+23yK+tXSfvW6iFOojH9T6+wr0WgAooooAK+RPi1/yVLXf+uqf+i1r
67r5E+LX/JUtd/66p/6LWgDi6+2fC3/IoaL/ANeEH/ota+Jq+2PCv/IoaL/14Qf+i1oA16KKKACi
iigAooooAKKKKAPHv2iP+RQ0v/r/AP8A2m1fONfR37RH/IoaX/1//wDtNq+cKAPoD9nH/kH+IP8A
rrB/J69wrw/9nH/jw8Qf9dYP5PXuFABRRRQB4v8AGb4Zf2nDN4o0WDN7Guby3Qf65R/GB/eA6juB
6jn54r7vr5y+Mnwy/sa4k8S6LBjTpnzdQIP9Q5/iH+wT+RPoeADzXwx4l1Dwlr1vq2nSYljOHQ/d
lQ9Ub2P6deor698K+J9P8XaBBq2nv8j/ACyRk/NE46o3uP1BB718VV13w98dXfgbX1uU3y6fOQl3
bg/fX+8P9odvy70AfYNFVNN1K01jTbfUbCdZ7W4QPHIp4I/x7EdjVugAooooAKKKKAPnH9oj/kb9
L/68P/ajV49XsP7RH/I36X/14f8AtRq8eoA+rPgj/wAkt0//AK6zf+jGr0OvPPgj/wAkt0//AK6z
f+jGr0OgAooooAKKKKACiiigAooooAKKKKACiiigAooooAKKKKACiiigAooooAKKKKACiiigAooo
oAKKKKACiiigAooooAKKKKACiiigAooooAKKKKAMrxNrMfh7wxqWryYxawNIoP8AE2PlH4tgfjXx
PJI8sjSSMWd2LMxPJJ6mvor9oPXvsnhqx0SN8SX03mygf884+x+rFT/wGvnKgBa+vPhVoX9gfDrS
oHULNcR/apeP4pPmGfcLtH4V8veD9DbxJ4v0vSACUuJ1EmO0Y5c/goNfaaqqKFVQqqMAAYAFAC0U
UUAFFFFABRRRQAUUUUAFFFFABRRRQBHNDHcQSQTIHikUo6nowIwRXxP4j0eTw/4k1HSZclrS4aME
/wASg/KfxGD+NfblfOX7QXh/7H4kstdiTEd/D5UrAf8ALROAT9VKj/gJoA8dr6V+AXiD+0fB1xo8
jZm0yb5R/wBMpMsP/Ht/6V81V6D8GPEH9hfEO0ikfbb6iptJP95uU/8AHgB+JoA+rqKKKACiiigA
ooooAKKKKACiiigAooooAKKKKACiiigAooooAKKKKACiiigAooooAKKKKACiiigAooooAKKKKACi
iigAooooAKKKKACiiigAr54/aL/5D+i/9er/APoVfQ9fPH7Rf/If0X/r1f8A9CoA8Xr6s+CP/JLd
O/66zf8Aoxq+U6+rPgj/AMkt0/8A66zf+jGoA9DooooAKKKqanqdno2mXGo386wWtuheSRugH9Se
gHcmgDP8V+KNP8IaDPquov8AInyxxA/NK56Kvuf0GT2r5C8T+JdQ8Wa7catqMm6WU4RAfliQdEX2
H68nqa1viD46vPHOvNdPvisISVtLYn7i+p/2j1P5dq5KgAr374E+BbM2K+L73bNcM7x2ceOIQDtZ
z/tE5A9B9ePAa+rPgj/yS3Tv+us3/oxqAPQ6KKKACiiigAr5E+Lf/JUtd/66p/6LWvruvkT4t/8A
JUtd/wCuqf8AotaAOLr7Z8Lf8ihov/XhB/6LWviWvtnwr/yKGi/9eEH/AKLWgDXooooAKKKKACii
igAooooA8e/aI/5FDS/+v/8A9ptXzjX0d+0R/wAihpf/AF//APtNq+caAPf/ANnH/kH+IP8ArrB/
J69wrw/9nH/kH+IP+usH8nr3CgAooooAKjngiureS3njWSGVSjo4yGUjBBFSUUAfI3xS8GQ+CvFh
tbSTdZXUf2i3Qklo1JI2E98EHB9Md64mvYf2iP8Akb9L/wCvD/2o1ePUAel/Cb4kv4Q1IaZqUjHR
Lp/mJ5+zueN49vUfj25+okdJY1kjdXRgGVlOQQehBr4Sr2/4L/Ez7M8PhTWpv3DnbYTufuE9IifQ
/wAPoePTAB9AUUUUAFFFFAHzj+0R/wAjfpf/AF4f+1Grx6vYf2iP+Rv0v/rw/wDajV49QB9WfBH/
AJJbp/8A11m/9GNXodeefBH/AJJbp/8A11m/9GNXodABRRRQAUUUUAFFFFABRRRQAUUUUAFFFFAB
RRRQAUUUUAFFFFABRRRQAUUUUAFFFFABRRRQAUUUUAFFFFABRRRQAUUUUAFFFFABRRRQAUUVi+Lt
dTw14S1PV2IDW0BMee8h4QfixFAHzN8YNf8A7e+It95bZt7HFnF/wDO7/wAfLfhiuDp0kjyyNJIx
Z3YszHqSetNoA9p/Z50Hz9Z1LXpUylrELeEn++/LEe4UY/4FX0NXGfCvw/8A8I78PdNt3j2XFyv2
qcHrufkZ9wu0fhXZ0AFFFFABRRRQAUUUUAFFFFABRRRQAUUUUAFcP8WvD3/CQ/DzUI0TdcWY+2Q/
VM7h+KFh9SK7ikIDAggEEYIPegD4Rp0UskEyTROUkjYMrDqCOQa3vHHh8+F/GWp6TtIiimLQZ7xt
8yfoQPqDXP0Afa/hXXI/EnhbTdYjx/pUCs4Xor9HH4MCK2K8Q/Z68R+bY6j4cmf5oG+1W4J/hOA4
+gO0/wDAjXt9ABRRRQAUUUUAFFFFABRRRQAUUUUAFFFFABRRRQAUUUUAFFFFABRRRQAUUUUAFFFF
ABRRRQAUUUUAFFFFABRRRQAUUUUAFFFFABRRRQAV88ftF/8AIf0X/r1f/wBCr6Hr54/aL/5D+i/9
er/+hUAeL19WfBH/AJJbp/8A11m/9GNXynX1Z8Ef+SW6f/11m/8ARjUAeh0UUUANkkSKNpJHVI0B
ZmY4CgdST6V8ufFn4kv4v1M6bpsjLolq/wAuOPtDj+M+3oPx74HSfGj4mfa5J/Cmizf6Oh239wh/
1hH/ACzB9B39Tx0znxGgApSrBQxUhW6Ejg10/gPwTfeONfWxt90drHh7q5xkRJ/Vj0A/oDXV/HDS
LHQtZ0LTNOgWG1t9NCog/wCujcn1J6k9zQB5ZX1Z8Ef+SW6f/wBdZv8A0Y1fKdfVnwR/5Jbp/wD1
1m/9GNQB6HRRRQAUUUUAFfInxa/5Klrv/XVP/Ra19d18ifFr/kqWu/8AXVP/AEWtAHF19s+Fv+RQ
0X/rwg/9FrXxNX2z4W/5FDRf+vCD/wBFrQBrUUUUAFFFFABRRRQAUUUUAePftEf8ihpf/X//AO02
r5wr6P8A2iP+RQ0v/r//APabV840Ae//ALOP/Hh4g/66wfyevcK8P/Zx/wCQf4g/66wfyevcKACi
iigAooooA+cf2iP+Rv0v/rw/9qNXj1ew/tEf8jfpf/Xh/wC1Grx6gAKkAEggEZGe9HevcvDvw9t/
HPwT04whItXtnnNrMeA37xsxt/sn9Dz658Tu7S4sLya0u4XhuIXKSRuMFWHBBoA+jvg98S/+EhtE
8P6xN/xNrdP3ErH/AI+YwP1cDr6jn1r1uvhW0up7G7hu7WV4biFxJHIhwVYHIIr6w+GXxCt/HGi7
Z2SPWLVQLqEcbh2kUf3T+h/DIB3VFFFAHzj+0R/yN+l/9eH/ALUavHq9h/aI/wCRv0v/AK8P/ajV
49QB9WfBH/klun/9dZv/AEY1eh1558Ef+SW6f/11m/8ARjV6HQAUUUUAFFFFABRRRQAUUUUAFFFF
ABRRRQAUUUUAFFFFABRRRQAUUUUAFFFFABRRRQAUUUUAFFFFABRRRQAUUUUAFFFFABRRRQAUUUUA
FeIftDeIfKsNN8Owv80zfapwD/CuVQfQncf+AivbicV8b/EHxF/wlPjfUtTR91uZPKt/Tyl4U/jj
P1NAHM10XgTw+fE/jbS9KK7oZJg8/wD1yX5n/MAj6kVzte8/s8eHcJqfiOZPvYs7cn04Zz/6APwN
AHuoAAwBgDoKWiigAooooAKKKKACiiigAooooAKKKKACiiigAooooA8K/aG8ObotN8SQpyp+yXBA
7HLIf/Qh+IrwWvtXxdoMfibwpqWjuBm5hIjJ6LIOUP4MBXxZNFJBNJDKhSWNirqw5Ug4INAHReAf
ER8LeNdN1RmKwJL5dx7xN8rfXAOfqBX2UCGAIIIIyCO9fCNfWXwg8S/8JH4AsxK+66sP9EmyeTtA
2n8VI59QaAO9ooooAKKKKACiiigAooooAKKKKACiiigAooooAKKKKACiiigAooooAKKKKACiiigA
ooooAKKKKACiiigAooooAKKKKACiiigAooooAK+eP2i/+Q/ov/Xq/wD6FX0PXzx+0X/yH9F/69X/
APQqAPF6+rPgj/yS3T/+us3/AKMavlOvqz4I/wDJLdP/AOus3/oxqAPQ68j+MXxM/wCEftJPD2jz
Y1WdP38yHm2Qjp7OR09Ac9xXQ/E74hQeB9F2W7JJrF0pFrEedg6eYw9B29Tx64+ULq6nvbua6upX
luJnLySOclmPJJoAi5PNavhzw9qHinXLfSdNi3zzHkn7sa92Y9gKo2Njc6lfQWVlC89zO4jijQcs
x6CvrP4b+ALbwNoextsuqXIDXc4557Iv+yP1PPoAAa/hDwnp/g3QIdLsFzj5ppiMNM/dj/QdhgV4
f+0R/wAjfpf/AF4f+1Gr6Or5x/aI/wCRv0v/AK8P/ajUAePV9WfBH/klunf9dZv/AEY1fKdfVnwR
/wCSW6f/ANdZv/RjUAeh0UUUAFFFFABXyJ8W/wDkqWu/9dU/9FrX13XyJ8Wv+Spa7/11T/0WtAHF
V9s+Ff8AkUNF/wCvCD/0WtfE9fbPhb/kUNF/68IP/Ra0Aa1FFFABRRRQAUUUUAFFFFAHj37RH/Io
aX/1/wD/ALTavnGvo79oj/kUNL/6/wD/ANptXzjQB7/+zj/yD/EH/XWD+T17hXh/7OP/ACD/ABB/
11g/k9e4UAFFFFABRRRQB84/tEf8jfpf/Xh/7UavHq9h/aI/5G/S/wDrw/8AajV49QB9WfBH/klu
nf8AXWb/ANGNWV8YPhn/AMJJZtr2jw/8Te3T97Eg5uUH/s4HT1HHpWr8Ef8Aklun/wDXWb/0Y1eh
0AfCBBBIIwR1FaWga7f+Gtat9V02by7mBsj0Yd1YdwRwa9h+NHwy8ppvFeiQfuz81/bxr9095QPT
+9+frXhlAH2d4M8X2HjTw/Fqdk21x8lxAT80MncH27g9xXQ18a+BvGd94I8QR6ha5kt3wl1bk8Sp
/iOoPY+xIr670XWbHX9IttU06YS2twm5G7j1BHYg8EUAeAftEf8AI36X/wBeH/tRq8er2H9oj/kb
9L/68P8A2o1ePUAfVnwR/wCSW6f/ANdZv/RjV6HXnnwR/wCSW6f/ANdZv/RjV6HQAUUUUAFFFFAB
RRRQAUUUUAFFFFABRRRQAUUUUAFFFFABRRRQAUUUUAFFFFABRRRQAUUUUAFFFFABRRRQAUUUUAFF
FFABRRRQAUUUUAcR8WPEf/CN/D+/ljk2XV2PskGDzucHJH0XcfqBXyPXrHx68S/2p4uh0WF82+mR
/PjvK4BP5DaPY5ryegBUR5ZFjjUs7EKqqMkk9q+0fBvh9PC/hHTdHUDfbwjzSP4pDy5/76Jr5v8A
gx4bOv8Aj+2nlTda6aPtUmem4fcH/fWD9FNfVtABRRRQAUUUUAFFFFABRRRQAUUUUAFFFFABRRRQ
AUUUUAFfLPxu8Nf2H47kvok22uqL9oUjp5nSQfXOG/4HX1NXnvxl8M/8JD4CuJoY913pp+1RY6lQ
PnH/AHzk/VRQB8pV6f8AA3xP/YvjX+zJn22uqqIeTwJRyh/Hlf8AgQrzCpIJ5bW4iuIHMc0Th0de
qsDkH86APuuisTwh4gi8U+FNP1iIrm4iHmqP4JBw6/gwNbdABRRRQAUUUUAFFFFABRRRQAUUUUAF
FFFABRRRQAUUUUAFFFFABRRRQAUUUUAFFFFABRRRQAUUUUAFFFFABRRRQAUUUUAFFFFABXzx+0X/
AMh/Rf8Ar1f/ANDr6Hr54/aL/wCQ/ov/AF6v/wChUAeL19FeBfF9h4L+Btpqd4d8nmzpbwA4aaTz
GwB7dyew/AV861PNe3Nxa21tLMzwWyssMZPCBmLHH1J/zigC3r2u3/iTWrnVdSl8y5nbJx0UdlUd
gBwKzVUswVQSxOAAOtFe8/Bb4Z7Vt/FutQ5LDfp9u46DtKR/6D+fpQB0nwi+Gg8K2K6zqsQOs3Kf
KjD/AI9kP8P+8e/p09c+pUUUAFfOP7RH/I36X/14f+1Gr6Or5x/aI/5G/S/+vD/2o1AHj1fVnwR/
5Jbp/wD11m/9GNXynX1Z8Ef+SW6f/wBdZv8A0Y1AHodFFFABRRRQAV8ifFr/AJKlrv8A11T/ANFr
X13XyJ8W/wDkqWu/9dU/9FrQBxdfbPhb/kUNF/68IP8A0WtfE1fbHhX/AJFDRf8Arwg/9FrQBr0U
UUAFFFFABRRRQAUUUUAePftEf8ihpf8A1/8A/tNq+ca+jv2iP+RQ0v8A6/8A/wBptXzjQB7/APs4
/wDIP8Qf9dYP5PXuFeH/ALOP/IP8Qf8AXWD+T17hQAUUUUAFFFFAHzj+0R/yN+l/9eH/ALUavHq9
h/aI/wCRv0v/AK8P/ajV49QB9WfBH/klunf9dZv/AEY1eh1558Ef+SW6f/11m/8ARjV6HQAjKsiM
jqGVhgqRkEelfMPxb+GjeFNQbV9KhJ0W5flVGfszn+E/7J7H8PTP0/VbULC11XT57C+gSe1nQpJG
4yGBoA+Ga9A+FvxFl8E6v9mu2Z9Fu3HnoOTE3TzFHt3Hce4FUfiN4BuvA2umL55dMuCWtLgjqP7j
f7Q/Xr9ONoA9d/aBniuvE+jXEEiyQy6cHR0OQyl2IIPpXkVWJ766uoLaCed5I7ZDHCrHOxSSxA9s
kn8ar0AfVnwR/wCSW6f/ANdZv/RjV6HXnnwR/wCSW6f/ANdZv/RjV6HQAUUUUAFFFFABRRRQAUUU
UAFFFFABRRRQAUUUUAFFFFABRRRQAUUUUAFFFFABRRRQAUUUUAFFFFABRRRQAUUUUAFFFFABRRRQ
AVmeIdZg8PeHr7V7nHlWkLSYzjcf4V+pOB+NadeHftB+J/KtLHwzbyfNMftV0Af4Rwin6nJ/4CKA
PCb+9n1LULm+unL3FzK0sjerMcn9TVeitvwh4fk8UeK9O0ePdtuJQJWXqsY5c/goNAH0R8D/AA3/
AGJ4FW/mTbdaq/nnPXyxxGPyy3/A69MqOGGO2gjghQJFGoREUcKAMACpKACiiigAooooAKKKKACi
iigAooooAKKKKACiiigAooooAKRlV1KsoZWGCCMgilooA+NvH/hlvCfjTUNLCkW4fzbY+sTcr+XT
6g1zNfR3x98Lf2h4et/ENvHm409vLnIHJhY9f+Atj/vo1840Ae3fs++KPJvr3wzcSfJcA3NqCf4w
MOo+qgH/AICa+ga+HtF1a50LWrPVbQ4ntJVlTPQ4PQ+xHB+tfamkapa63o9pqlk+63uollQ9wCOh
9x0PuKALtFFFABRRRQAUUUUAFFFFABRRRQAUUUUAFFFFABRRRQAUUUUAFFFFABRRRQAUUUUAFFFF
ABRRRQAUUUUAFFFFABRRRQAUUUUAFfPH7Rf/ACMGi/8AXq//AKHX0PXhn7Q2hXs8ela3BE0lrbq8
E5UZ8skgqT7HkZ9cetAHgdFFFABX2j4I/wCRB8Of9gu2/wDRS18XV9o+CP8AkQfDn/YLtv8A0UtA
G9RRRQAV84/tEf8AI36X/wBeH/tRq+jq+cf2iP8Akb9L/wCvD/2o1AHj1fVnwR/5Jbp//XWb/wBG
NXynX1Z8Ef8Aklun/wDXWb/0Y1AHodFFFABRRRQAV8ifFr/kqWu/9dU/9FrX13XyJ8Wv+Spa7/11
T/0WtAHF19seFf8AkUNF/wCvCD/0WtfE9fbHhX/kUNF/68IP/Ra0Aa9FFFABRRRQAUUUUAFFFFAH
j37RH/IoaX/1/wD/ALTavnGvo79oj/kUNL/6/wD/ANptXzjQB7/+zj/yD/EH/XWD+T17hXh/7OP/
ACD/ABB/11g/k9e4UAFFFFABRRRQB84/tEf8jfpf/Xh/7UavHq9h/aI/5G/S/wDrw/8AajV49QB9
WfBH/klun/8AXWb/ANGNXodeefBH/klunf8AXWb/ANGNXodABRRRQB49+0R/yKGl/wDX/wD+02r5
xr6O/aI/5FDS/wDr/wD/AGm1fONABRRSojyyLHGjO7EKqqMkk9ABQB9V/BH/AJJbp/8A11m/9GNX
odcl8M9CufDnw+0rTr2Py7tUaSZD1Uu5bB9wCAfpXW0AFFFFABRRRQAUUUUAFFFFABRRRQAUUUUA
FFFFABRRRQAUUUUAFFFFABRRRQAUUUUAFFFFABRRRQAUUUUAFFFFABRRRQAUUUUARXNxDZ2s11cS
COGFGkkdjwqgZJP4V8XeLPEE3ijxTqGsTZH2iUmNT/BGOEX8FAr3348eKhpPhWPQ7eTF1qbfvADy
sKnJ/M4HuN1fNNABXv37PnhfyrS+8TXEfzTH7Lak/wB0HLsPqcD/AICa8L03T7jVtUtdOtE33FzK
sUa+7HH5V9qaDo9v4f0Gx0m0GIbSIRg4+8e7H3JyfxoA0aKKKACiiigAooooAKKKKACiiigAoooo
AKKKKACiiigAooooAKKKKAK9/Y2+p6fcWF3GJLe4iaKVD3Vhg18W+JdCuPDPiO+0e6B8y1lKhsff
XqrfQgg/jX21Xhv7QPhTzLa08UW0XzRYtrsgfwn7jH6HK/itAHgVfQH7P3iszWd34XuZPmgzc2mT
/AT86j6Eg/8AAj6V8/1qeGtdufDPiOx1i1/1lrKHK5xvXoyn2IJH40AfbdFVdN1C21bTLXULOTzL
a5iWWNvVSMj8atUAFFFFABRRRQAUUUUAFFFFABRRRQAUUUUAFFFFABRRRQAUUUUAFFFFABRRRQAU
UUUAFFFFABRRRQAUUUUAFFFFABRRRQAUjKsiMjqGVhgqRkEelLRQBzkngDwhNI0j+GdK3McnFqg/
kK+Zfitp1npXxL1ey0+1itrWLydkMShVXMKE4A9yTX17XyZ8Zv8AkrGt/wDbD/0RHQBwdfaPgj/k
QfDn/YLtv/RS18XV9o+CP+RB8Of9gu2/9FLQBvUUUUAFfOP7RH/I36X/ANeH/tRq+jq+cf2iP+Rv
0v8A68P/AGo1AHj1fVnwR/5Jbp//AF1m/wDRjV8p19WfBH/klun/APXWb/0Y1AHodFFFABRRRQAV
8ifFr/kqWu/9dU/9FrX13XyJ8Wv+Spa7/wBdU/8ARa0AcXX2x4V/5FDRf+vCD/0WtfE9fbHhX/kU
NF/68IP/AEWtAGvRRRQAUUUUAFFFFABRRRQB49+0R/yKGl/9f/8A7TavnGvo79oj/kUNL/6//wD2
m1fONAHv/wCzj/yD/EH/AF1g/k9e4V4f+zj/AMg/xB/11g/k9e4UAFFFFABRRRQB84/tEf8AI36V
/wBeH/tRq8er2H9oj/kb9L/68P8A2o1ePUAfVnwR/wCSW6f/ANdZv/RjV6HXnnwR/wCSW6f/ANdZ
v/RjV6HQAUUUUAePftEf8ihpf/X/AP8AtNq+ca+jv2iP+RQ0v/r/AP8A2m1fONAHuPwK8M6Hrui6
tLq2lWl7JHcIqNPEHKjb0Ga9l03wl4d0i4Fxp2h6fazjpLFbqHH0OMivL/2dP+QBrX/X0n/oNe00
AFFFFABRRRQAUUUUAFFFFABRRRQAUUUUAFFFFABRRRQAUUUUAFFFFABRRRQAUUUUAFFFFABRRRQA
UUUUAFFFFABRRRQAUUUUAFIzLGjO7BVUZLE4AHrS15h8bvFv9geDzpdtJtvdVzFweVhH3z+OQv8A
wI+lAHg3xB8Uv4v8ZXupgn7MD5Nqp/hiXO38+W+rGuYoqS2t5ru6htreNpJpnEcaL1ZicAD6mgD2
L4AeFTeazdeJriP9zZAwWxPeVh8xH0U4/wCB19E1heD/AA5D4U8K2Gjw4LQx5lcfxyHlm/PP4Yrd
oAKKKKACiiigAooooAKKKKACiiigAooooAKKKKACiiigAooooAKKKKACqWr6Xa63o93pd4m63uom
icdwCOo9x1HuKu0UAfEGvaNdeHtdvdIvBie1lMbHGAw7MPYjBHsaz697/aA8Jb4bXxVax8pi2vMD
sfuOfx+U/Va8EoA+gvgB4u+0WFz4WupP3ltme0yesZPzqPoxz/wI+le218ReHtbufDniCx1e0P76
1lDhc43Doyn2IyPxr7Q0jVLXW9ItNTsn3211EssZPXBHQ+46H3FAF2iiigAooooAKKKKACiiigAo
oooAKKKKACiiigAooooAKKKKACiiigAooooAKKKKACiiigAooooAKKKKACiiigAooooAKKK5bxz4
603wJpCXd4jT3EzFbe2RgGkI689lHGT7igDqa+TPjN/yVjW/+2H/AKIjrrW/aL1XcdugWYXPAMzE
15h4t8RzeLPE95rk9ukElzs3RoSQu1FTqf8AdoAxa+0fBH/IgeHP+wXbf+ilr4ur1vR/jzqmj6JY
aZHotnIlnbR26u0rAsEUKCfrigD6Uor54/4aL1b/AKANl/39ej/hovVv+gDZf9/XoA+h6+cf2iP+
Rv0v/rw/9qNU/wDw0Xq3/QBsv+/r1wPjzxxc+O9Vtr+6s4rVoIPJCxMSCNxOefrQBytfVnwR/wCS
W6d/11m/9GNXynXpfg/4yah4P8NwaNb6Ta3EcLOwkkkYE7mLdvrQB9SUV88f8NF6t/0AbL/v69H/
AA0Xq3/QBsv+/r0AfQ9FfPH/AA0Xq3/QBsv+/r0f8NF6t/0AbL/v69AH0PXyJ8Wv+Spa7/11T/0W
tdp/w0Xq3/QBsv8Av69eW+KNel8T+JL3WZoEgkumDNGhJC4UDjP0oAya+2PCv/IoaL/14Qf+i1r4
nr17Tfj9qmm6XZ2CaJZuttAkIYytkhVAz+lAH0jRXzx/w0Xq3/QBsv8Av69H/DRerf8AQBsv+/r0
AfQ9FfPH/DRerf8AQBsv+/r0f8NF6t/0AbL/AL+vQB9D0V88f8NF6t/0AbL/AL+vR/w0Xq3/AEAb
L/v69AH0PRXzx/w0Xq3/AEAbL/v69H/DRerf9AGy/wC/r0AdN+0R/wAihpf/AF//APtNq+ca77x5
8Ur3x3pdtYXWm29qsE/nBonYknaRjn61wNAHv/7OP/IP8Qf9dYP5PXuFfI/gH4lXngGC+itdPguh
dsjMZXK7doPTH1rsf+Gi9W/6ANl/39egD6Hor54/4aL1b/oA2X/f16P+Gi9W/wCgDZf9/XoA+h6K
+eP+Gi9X/wCgDZf9/Xo/4aL1b/oA2X/f16AIP2iP+Rv0v/rw/wDajV49XVeO/HFz481S2v7mzitW
gg8kLExII3E55+tcrQB9WfBH/klun/8AXWb/ANGNXodfLfg/4yah4P8ADcGi2+k21xHCzsJJJGBO
5i3b61u/8NF6t/0AbL/v69AH0PRXzx/w0Xq3/QBsv+/r0f8ADRerf9AGy/7+vQB037RH/IoaX/1/
/wDtNq+ca77x58U73x3pVtYXWm29qsE/nBonYknaRjn61wNAH0N+zp/yANa/6+k/9Br2mvkrwF8T
rzwFY3lra6db3S3MgkLSuQVwMY4rutN/aLmN7GuqaDGLVjh3tpjvQeoBGD9Mj60Ae90VWsL+11TT
7e/splmtriMSRSL0ZT0qzQAUUUUAFFFFABRRRQAUUUUAFFFFABRRRQAUUUUAFFFFABRRRQAUUUUA
FFFFABRRRQAUUUUAFFFFABRRRQAUUUUAFFFFADXdY0Z3YKiglmY4AHqa+PPiL4rbxh4yvNRVibRD
5NoD2iXOD+Jy3/Aq9x+OPi8aH4WGi20mL7VAUbB5SEffP/Avu/Qt6V8yUAFeu/Abwl/aniKXxDdR
5tdN+WHI4acj/wBlU5+pWvJra3mu7qG2t42knmcRxovVmJwAPqa+zPBfhqHwl4TsdHi2l4k3TuP4
5Tyx/Pp7AUAb9FFFABRRRQAUUUUAFFFFABRRRQAUUUUAFFFFABRRRQAUUUUAFFFFABRRRQAUUUUA
U9W0y11rSbrTL2PzLa5jMci+x7j3HUe9fF/iLQ7rw14gvdHvBia1kKbsYDr1Vh7EYP419uV4t8fP
B323TIfFFpF+/tAIbvb1aIn5W/4CTj6N7UAfPFe7fAHxiFefwneScNunsix79XQf+hD/AIFXhVWt
M1G60jU7bUbOQx3NtIssbDsQc/l7UAfctFY3hTxFbeK/DVlrFqQFnT50zzG44ZT9D+mD3rZoAKKK
KACiiigAooooAKKKKACiiigAooooAKKKKACiiigAooooAKKKKACiiigAooooAKKKKACiiigAoooo
AKKKKACvnP8AaJkY+KtJjLHYtkWA9CXbP8h+VfRlfOP7RH/I36X/ANeH/tRqAPHqSlr3v4YfDDwr
4m8CWeqapYyy3cskqs63DqCFcgcA46CgDwSivqz/AIUj4E/6Bk//AIFyf40f8KR8C/8AQMn/APAu
T/GgD5Tor6s/4Uj4E/6Bk/8A4Fyf40f8KR8Cf9Ayf/wLk/xoA+U6Svq3/hSPgT/oGT/+Bcn+NH/C
kfAn/QMn/wDAuT/GgD5Tor6s/wCFI+Bf+gZP/wCBcn+NH/CkfAn/AEDJ/wDwLk/xoA+U6Svq3/hS
PgT/AKBk/wD4Fyf40f8ACkfAv/QMn/8AAuT/ABoA+U6K+rP+FI+BP+gZP/4Fyf40f8KR8Cf9Ayf/
AMC5P8aAPlOivqz/AIUj4F/6Bk//AIFyf40f8KR8Cf8AQMn/APAuT/GgD5Tor6s/4Uj4E/6Bk/8A
4Fyf40f8KR8Cf9Ayf/wLk/xoA+U6K+rP+FI+Bf8AoGT/APgXJ/jR/wAKR8C/9Ayf/wAC5P8AGgD5
Tor6s/4Uj4E/6Bk//gXJ/jR/wpHwJ/0DJ/8AwLk/xoA+U6K+rP8AhSPgT/oGT/8AgXJ/jR/wpHwJ
/wBAyf8A8C5P8aAPlOivqz/hSPgX/oGT/wDgXJ/jR/wpHwL/ANAyf/wLk/xoA+UqWvqz/hSPgT/o
GT/+Bcn+NH/CkfAn/QMn/wDAuT/GgD5Tor6s/wCFI+BP+gZP/wCBcn+NH/CkfAn/AEDJ/wDwLk/x
oA+U6K+rP+FI+BP+gZP/AOBcn+NH/CkfAn/QMn/8C5P8aAPlOivqz/hSPgT/AKBk/wD4Fyf40f8A
CkfAn/QMn/8AAuT/ABoA+U6K+rP+FI+BP+gZP/4Fyf40f8KR8C/9Ayf/AMC5P8aAPlOivqz/AIUj
4E/6Bk//AIFyf40f8KR8Cf8AQMn/APAuT/GgD5Tor6s/4Uj4F/6Bk/8A4Fyf40f8KR8Cf9Ayf/wL
k/xoA+U6K+rP+FI+BP8AoGT/APgXJ/jR/wAKR8Cf9Ayf/wAC5P8AGgD5Tor0X4xeEtH8IeIrCz0a
3eGGa081w0jPlt7DqT6AV5zQB9X/AAVleT4WaWHOdjzKv081j/WvQa88+CP/ACS3Tv8ArrN/6Mav
Q6ACiiigAooooAKKKKACiiigAooooAKKKKACiiigAooooAKKKKACiiigAooooAKKKKACiiigAooo
oAKKKKACiiigAqG6uYLK0murmVYoIUMkkjdFUDJJ/Cpq8W+PXjP7FpsXhaylxPdgS3ZU8rED8q/8
CIyfYe9AHjPjbxRN4w8WXmrybljdtlvGT/q4hwo/qfcmufoqzp2n3Oq6lbafZxmS5uZVijX1YnA/
CgD1j4C+D/7S1ybxJdxZtbA7LfcOGnI6/wDAQfzYelfR1Y3hXw9beFvDVjo9qAVt48O+P9Y55Zj9
Tn+VbNABRRRQAUUUUAFFFFABRRRQAUUUUAFFFFABRRRQAUUUUAFFFFABRRRQAUUUUAFFFFABUN3a
wX1nNaXMYkgnjaORG6MpGCPyqaigD4w8beF5/B/iu80iUMY0bfbyEf6yI/dP9D7g1z9fUXxp8F/8
JL4W/tOzi3alpgMihRzJF/GvuR94fQjvXy7QB6x8DvGv9h+IW0G8lxYakwERY8Rz9B/319367a+l
6+EVZkcMrFWU5BBwQa+uPhd40Xxn4TjmncHUrTEN4vctjh/ow5+oPpQB21FFFABRRRQAUUUUAFFF
FABRRRQAUUUUAFFFFABRRRQAUUUUAFFFFABRRRQAUUUUAFFFFABRRRQAUUUUAFFFFABXzj+0R/yN
+l/9eH/tRq+jq+cf2iP+Rv0v/rw/9qNQB49X1Z8Ef+SW6d/11m/9GNXynX1Z8Ef+SW6f/wBdZv8A
0Y1AHodFFFABRRRQAUUUUAFFFFABRRRQAUUUUAFFFFABRRRQAUUUUAFFFFABRRRQAUUUUAFFFFAB
RRRQAUUUUAFFFFABRRRQAUUUUAFFFFABRRRQB84/tEf8jfpf/Xh/7UavHq9h/aI/5G/Sv+vD/wBq
NXj1AH1Z8Ef+SW6f/wBdZv8A0Y1eh1558Ef+SW6d/wBdZv8A0Y1eh0AFFFFABRRRQAUUUUAFFFFA
BRRRQAUUUUAFFFFABRRRQAUUUUAFFFFABRRRQAUUUUAFFFFABRRRQAUUUUAFFFFAGZ4g1y08N6De
avfNiC2jLkZwWPQKPcnAH1r4z13WbvxDrl5q18++4upC7eijso9gMAewr1D46+Nv7V1lfDVlLm0s
H3XJU8PPjGPooJH1J9K8foAK91+AXgzc83i28j4XdBYgjqejuP8A0Ef8CryLwt4du/FXiSz0e0BD
zv8AO+MiNByzH6D8+nevszS9NtdH0q102yj8u2toxHGvsB39T6mgC3RRRQAUUUUAFFFFABRRRQAU
UUUAFFFFABRRRQAUUUUAFFFFABRRRQAUUUUAFFFFABRRRQAUUUUAJ1r5Q+Lfgr/hEPFjyWsW3S7/
ADNbYHCH+KP8CePYivrCuZ8eeEYPGfhW50yQKtwB5lrKf+Wco6fgeh9jQB8bV1fw78Yy+CvFcF+S
xspf3N5GP4oyeuPVeo+mO9czdWs9jdzWlzE0U8LmOSNhyrA4IP41FQB91wTxXNvHcQSLJDKgdHU5
DKRkEH0IqSvEfgR46+02reE9Ql/fQgyWLMfvJ1aP6jqPbPpXt1ABRRRQAUUUUAFFFFABRRRQAUUU
UAFFFFABRRRQAUUUUAFFFFABRRRQAUUUUAFFFFABRRRQAUUUUAFFFFABXzj+0R/yN+l/9eH/ALUa
vo6vnH9oj/kb9L/68P8A2o1AHj1fVnwR/wCSW6f/ANdZv/RjV8p19WfBH/klun/9dZv/AEY1AHod
FFFABRRRQAUUUUAFFFFABRRRQAUUUUAFFFFABRRRQAUUUUAFFFFABRRRQAUUUUAFFFFABRRRQAUU
UUAFFFFABRRRQAUUUUAFFFFABRRRQB84/tEf8jfpf/Xh/wC1Grx6vYf2iP8Akb9L/wCvD/2o1ePU
AfVnwR/5Jbp//XWb/wBGNXodeefBH/klunf9dZv/AEY1eh0AFFFFABRRRQAUUUUAFFFFABRRRQAU
UUUAFFFFABRRRQAUUUUAFFFFABRRRQAUUUUAFFFFABRRRQAUUUUAFcZ8TfGieC/CktxEy/2jc5hs
0P8Aexy+PRRz9cDvXXXFxDaW0tzcSLFDEheR3OAqgZJPtivkD4ieMpfGviqe/wAstlF+6s4z/DGO
59z1P1x2oA5V3eWRpJHZ3ckszHJJPUk0lFd18KvBR8Y+K4xcRk6XZYmuiRw3Pyx/8CI/IGgD174H
+Cf7C8PHXb2LGoakoMYYcxwdVH/AvvfTbXq9IqhVCqAFAwABwKWgAooooAKKKKACiiigAooooAKK
KKACiiigAooooAKKKKACiiigAooooAKKKKACiiigAooooAKKKKACiiigDwT48eBtjr4t0+L5WxHf
qo6Hosn48Kf+A+prwuvui9srfUbGeyu4llt54zHLG3RlIwRXx3468I3HgvxTcaXLue3/ANZbTEf6
yI9D9R0PuDQBiadqF1pWo2+oWUzRXNvIJI3XsRX2L4J8V2vjLwxbatb7VkYbLiIH/VSj7y/TuPYi
vjGu6+FfjpvBfiZftLn+yrwiO6Xsn92T6rn8ifagD61opqOsiK6MGRgCrKcgj1FOoAKKKKACiiig
AooooAKKKKACiiigAooooAKKKKACiiigAooooAKKKKACiiigAooooAKKKKACiiigAr5x/aI/5G/S
/wDrw/8AajV9HV84/tEf8jfpX/Xh/wC1GoA8er6s+CP/ACS3T/8ArrN/6MavlOvqz4I/8kt0/wD6
6zf+jGoA9DooooAKKKKACiiigAooooAKKKKACiiigAooooAKKKKACiiigAooooAKKKKACiiigAoo
ooAKKKKACiiigAooooAKKKKACiiigAooooAKKKKAPnH9oj/kb9L/AOvD/wBqNXj1ew/tEf8AI36X
/wBeH/tRq8eoA+rPgj/yS3T/APrrN/6MavQ688+CP/JLdP8A+us3/oxq9DoAKKKKACiiigAooooA
KKKKACiiigAooooAKKKKACiiigAooooAKKKKACiiigAooooAKKKKACiiigAoorl/HvjG28FeGJ9R
kKvdP+7tISf9ZIen4DqfYe4oA81+O/jvyYR4S06X95IA9+6n7q9Vj/HqfbHqa8Cqa9vLjUL6e8u5
WluJ3MkkjHlmJyTUNAEtpaz315DaWsTS3E7iOONerMTgAfjX2H4B8IQeC/CtvpqbWuW/e3Uo/jlI
5/AdB7CvLvgP4E6+LtQi/vR2CMPwaT+aj/gXtXvFABRRRQAUUUUAFFFFABRRRQAUUUUAFFFFABRR
RQAUUUUAFFFFABRRRQAUUUUAFFFFABRRRQAUUUUAFFFFABRRRQAVxHxP8Dp418MPHCijU7TMto54
ye6E+jY/MA129FAHwlJG8MrxSoySIxVlYYII6g02vbvjp4BNtcHxbpsP7mUhb9FH3X6CT6HoffB7
mvEaAPoT4G+Pxe2i+E9Sl/0m3Umxdjy8Y5Mf1XqPb6V7XXwvZXtzp19Be2kzQ3EDiSORTyrDkGvr
34feNLbxv4Zivk2peRYju4QfuSY6j/ZPUfl1BoA6uiiigAooooAKKKKACiiigAooooAKKKKACiii
gAooooAKKKKACiiigAooooAKKKKACiiigAooooAK+cf2iP8Akb9K/wCvD/2o1fR1fO/7RVrKviPR
7sqfJktGjVv9pXJI/JhQB4xXsHgH4yaf4P8ACNtotxpN1cSQvIxkjkUA7mLd/rXj9FAH0N/w0XpP
/QBvf+/qUf8ADRek/wDQBvf+/qV88UtAH0N/w0XpP/QBvf8Av6lH/DRek/8AQBvf+/qV880UAfQ3
/DRek/8AQBvf+/qUf8NF6T/0Ab3/AL+pXzzRQB9Df8NF6T/0Ab3/AL+pR/w0XpP/AEAb3/v6lfPN
FAH0N/w0XpP/AEAb3/v6lH/DRek/9AG9/wC/qV880UAfQ3/DRek/9AG9/wC/qUf8NF6T/wBAG9/7
+pXzxS0AfQ3/AA0XpP8A0Ab3/v6lH/DRek/9AG9/7+pXzzRQB9Df8NF6T/0Ab3/v6lH/AA0XpP8A
0Ab3/v6lfPNFAH0N/wANF6T/ANAG9/7+pR/w0XpP/QBvf+/qV880UAfQ3/DRek/9AG9/7+pR/wAN
F6T/ANAG9/7+pXzzRQB9Df8ADRek/wDQBvf+/qUf8NF6T/0Ab3/v6lfPNFAH0N/w0XpP/QBvf+/q
Uf8ADRek/wDQBvf+/qV880UAfQ3/AA0XpP8A0Ab3/v6lH/DRek/9AG9/7+pXzzRQB9Df8NF6T/0A
b3/v6lH/AA0XpP8A0Ab3/v6lfPNFAH0N/wANF6T/ANAG9/7+pR/w0XpP/QBvf+/qV880UAfQ3/DR
ek/9AG9/7+pR/wANF6T/ANAG9/7+pXzzRQB9Df8ADRek/wDQBvf+/qUf8NF6T/0Ab3/v6lfPNFAH
0N/w0XpP/QBvf+/qUf8ADRek/wDQBvf+/qV880UAfQ3/AA0XpP8A0Ab3/v6lH/DRek/9AG9/7+pX
zxS0AfQ3/DRek/8AQBvf+/qUf8NF6T/0Ab3/AL+pXzzRQB23xN8c23jvWrO/tbOW1WC38krKwJJ3
E54+tcTRRQB9WfBH/klun/8AXWb/ANGNXodcF8GbWW1+Fuk+apVpTLIAR/CZGwfxGD+Nd7QAUUUU
AFFFFABRRRQAUUUUAFFFFABRRRQAUUUUAFFFFABRRRQAUUUUAFFFFABRRRQAUUUUAFFFFAEVzcw2
drNdXMqxQQoZJJHOAqgZJPtivkX4j+NpvG/ieS7Usun2+YrOI9kzyx926n8B2r0H45fEHzpW8JaX
N+7jIOoSKfvN1EX4dT74HY14dQAV1fw98GT+NvFENgNy2cX727lH8EYPQe56D8+1czaWs99dw2lr
E0txM4jjjUZLMTgAV9e/DzwXB4I8MRWI2vfTfvbyYD77+g/2V6D8T3NAHT2trBZWkNpbRLFbwoI4
41HCqBgAfhU1FFABRRRQAUUUUAFFFFABRRRQAUUUUAFFFFABRRRQAUUUUAFFFFABRRRQAUUUUAFF
FFABRRRQAUUUUAFFFFABRRRQAUUUUAQXdpb39nNZ3cSzW86GOWNhwykYINfInxE8FXHgjxLJZne9
jNmSzmI++noT/eXofwPevsKuZ8deDrTxt4bm02fbHcL+8tZyOYpB0P0PQj09wKAPjaun8B+MrrwT
4li1GHdJbP8Au7qAH/WR55/EdQf8TWFqWm3ekalcaffQtDdW7mORG7Ef09+9VaAPuXTdRtNW0231
CxmWa1uEEkci9watV80/Bj4if8I9qI0DVZsaXdv+5kc8W8p/krd/Q8+tfS1ABRRRQAUUUUAFFFFA
BRRRQAUUUUAFFFFABRRRQAUUUUAFFFFABRRRQAUUUUAFFFFABRRRQAVjeJvC2k+LtJbTtXt/Nhzu
R1OHjb+8p7GtmigDxdv2dNHLkprt+FzwDGhI/GvGfHPhyHwl4xv9DgneeO18vEkgALbo1ft/vV9n
V8l/Gb/krOt/9sP/AERHQBwle9aR8AdL1LRbC/fW7xGubeOYqIlwpZQcfrXgtfbPhb/kUNF/68IP
/Ra0AeWf8M6aT/0Hr3/v0lH/AAzppP8A0Hr3/v0le00UAeLf8M6aT/0Hr3/v0leX/E3wPbeBNas7
C2vJbpZ7fzi0qgEHcRjj6V9c184/tEf8jfpf/Xh/7UagDx6vYPAPwb0/xh4RttZuNWureSZ5FMcc
akDaxHf6V4/X1Z8Ef+SW6f8A9dZv/RjUAcz/AMM6aT/0Hr3/AL9JR/wzppP/AEHr3/v0le00UAeL
f8M6aT/0Hr3/AL9JR/wzppP/AEHr3/v0le00UAeLf8M6aT/0Hr3/AL9JXi3jPQYvDHi7UNFhneeO
1dVWRwAWyoPb619pV8ifFr/kqWu/9dU/9FrQBxde9aR8AdL1LRbC/fW7xGubeOYqIlwpZQcfrXgl
fbXhb/kUNF/68IP/AEWtAHln/DOmk/8AQevf+/SUf8M6aT/0Hr3/AL9JXtNFAHi3/DOmk/8AQevf
+/SUf8M6aT/0Hr3/AL9JXtNFAHi3/DOmk/8AQevf+/SUf8M6aT/0Hr3/AL9JXtNFAHi3/DOmk/8A
Qevf+/SUf8M6aT/0Hr3/AL9JXtNFAHzB8TfhZZeBNEs7+11K4umnuPJKyooAG0nPH0ry+vo79oj/
AJFDS/8Ar/8A/abV840Aej/C/wCGtn4+ttSlutQntTaPGqiJA27cG65+ld//AMM6aT/0Hr3/AL9J
UH7OP/IP8Qf9dYP5PXuFAHi3/DOmk/8AQevf+/SUf8M6aT/0Hr3/AL9JXtNFAHi3/DOmk/8AQevf
+/SUf8M6aT/0Hr3/AL9JXtNFAHyN8TfA9t4E1qzsLW8lulntvOLSqAQdxGOPpXE17D+0R/yN+l/9
eH/tRq8eoA9g8A/BvT/GHhG21m41a5t5JnkUxxxqQNrEd/pXTf8ADOmk/wDQevf+/SV03wR/5Jbp
/wD11m/9GNXodAHi3/DOmk/9B69/79JR/wAM6aT/ANB69/79JXtNFAHzB8TfhbZeBNFs7+21K4um
nuPJKyooAG0nPH0ry+vo79oj/kUNL/6//wD2m1fONAHpfwx+GNl4906/urrUZ7VraZYwsSBg2Rnv
Xo+mfs++HbS9Se91C9vokOfIO2NW+pHOPoRVP9nT/kAa1/19J/6DXtNADIYYreCOCCNI4o1CIiDC
qoGAAOwAp9FFABRRRQAUUUUAFFFFABRRRQAUUUUAFFFFABRRRQAUUUUAFFFFABRRRQAUUUUAFFFF
ABRRRQAVwHxU8fx+CtB8q1dTrF4pW2Xr5Y6GQj0Hb1P0NdR4l8RWHhXQbnVtQfbDCPlQH5pHPRV9
z/8AX7V8e+JfEV/4q1651fUHzNM3yoD8sajoq+wH+NAGXJI8sjySOzyOSzMxyWJ6kmm0V6B8KfAD
+NNf8+7QjR7Jg1w3TzW6iMfXv6D6igD0D4G/D77NAvi3U4f30qkWEbD7iHgyfU9B7ZPcV7fTURIo
1jjRURQFVVGAAOgAp1ABRRRQAUUUUAFFFFABRRRQAUUUUAFFFFABRRRQAUUUUAFFFFABRRRQAUUU
UAFFFFABRRRQAUUUUAFFFFABRRRQAUUUUAFFFFABRRRQB5N8Zvh0fEOnHX9Khzqlon76NBzcRD+b
L29Rx6V80193183fGj4cf2HfP4k0mHGm3L/6TEg4gkPceisfyPHcCgDyGvo/4L/Ef+27JPDerTZ1
G2T/AEaVzzPGOx9WUfmPoTXzhU1pd3FheQ3dpM8NxC4kjkQ4KsOQRQB900VxPw18f2/jnQg8hWPV
bYBbuAdz2df9k/ocj0J7agAooooAKKKKACiiigAooooAKKKKACiiigAooooAKKKKACiiigAooooA
KKKKACiiigAooooAK+S/jN/yVjW/+2H/AKIjr60r5L+M3/JWNb/7Yf8AoiOgDhK+2fC3/IoaL/14
Qf8Aota+Jq+2PCv/ACKGi/8AXhB/6LWgDXooooAK+cf2iP8Akb9L/wCvD/2o1fR1fOP7RH/I36X/
ANeH/tRqAPHq+rPgj/yS3T/+us3/AKMavlOvqz4I/wDJLdP/AOus3/oxqAPQ6KKKACiiigAr5E+L
X/JUtd/66p/6LWvruvkT4tf8lS13/rqn/otaAOLr7Y8K/wDIoaL/ANeEH/ota+J6+2PCv/IoaL/1
4Qf+i1oA16KKKACiiigAooooAKKKKAPHv2iP+RQ0v/r/AP8A2m1fONfR37RH/IoaX/1//wDtNq+c
aAPf/wBnH/kH+IP+usH8nr3CvD/2cf8AkH+IP+usH8nr3CgAooooAKKKKAPnH9oj/kb9L/68P/aj
V49XsP7RH/I36X/14f8AtRq8eoA+rPgj/wAkt0//AK6zf+jGr0OvPPgj/wAkt0//AK6zf+jGr0Og
AooooA8e/aI/5FDS/wDr/wD/AGm1fONfR37RH/IoaX/1/wD/ALTavnGgD6G/Z0/5AGtf9fSf+g17
TXi37On/ACANa/6+k/8AQa9poAKKKKACiiigAooooAKKKKACiiigAooooAKKKKACiiigAooooAKK
KKACiiigAooooAKKKKACo7i4htbeW4uJEihiQvJI5wFUDJJPpUlfO3xo+JX9qXEnhfRps2MLYvJk
PEzj+Af7Knr6keg5AOT+J/xAm8b69iBmTSLQlbWLpv8AWRh6nt6Dj1zwtFSQQS3VxHbwRtLNKwRE
QZLMeAAPWgDS8M+HL/xXr1vpGnJmaY/M5HyxoOrN7D/63evsLw14dsfCug22kaemIYV+ZyPmkY9W
b3J/wrm/hf8AD+LwRoO64VX1e7Aa6kHOwdo1PoO/qfwx3dABRRRQAUUUUAFFFFABRRRQAUUUUAFF
FFABRRRQAUUUUAFFFFABRRRQAUUUUAFFFFABRRRQAUUUUAFFFFABRRRQAUUUUAFFFFABRRRQAUUU
UAFQXlnb6hZTWd3Ck1vOhjkjcZDKeoNT0UAfIfxI8BXHgbXzEoeTTLkl7Sc9x3Rv9ofqMGuMr7W8
UeGtP8W6DcaTqKZilGUkA+aJx0dfcfryOhr5B8UeGdQ8Ja9PpOopiWM5SRfuyoejL7H9OlADfDXi
PUPCuu2+rabJtmiOGU/dkU9Vb1B/wPavr3wn4p0/xhoMOq6e/wArjbLET80L91P09e4wa+LK6rwD
44vfA2vreQ7pbObCXdtniRM9R/tDnB/oTQB9i0VS0jVrLXNKt9S06dZ7W4Tcjr+oPoQeCOxq7QAU
UUUAFFFFABRRRQAUUUUAFFFFABRRRQAUUUUAFFFFABRRRQAUUUUAFFFFABRRRQAV8mfGb/krGt/9
sP8A0RHX1nXyZ8Zv+Ssa3/2w/wDREdAHB19seFf+RQ0X/rwg/wDRa18T19s+Fv8AkUNF/wCvCD/0
WtAGtRRRQAV84/tEf8jfpf8A14f+1Gr6Or5x/aI/5G/S/wDrw/8AajUAePV9WfBH/klun/8AXWb/
ANGNXynX1V8D3V/hfYhTkpNMG9jvJ/kRQB6LRRRQAUUUUAFfInxa/wCSpa7/ANdU/wDRa19d18hf
Fhlf4o66VOR5yj8Qig0AcbX2N8N71dQ+HHh+ZSCFskhJHrGNh/Va+Oa+jf2fdfW78M3uhyOPOsZv
NjUn/lm/PH0YN/30KAPYqKKKACiiigAooooAKKKKAPDf2jb0LZ6DYA8vJLMw9MBQP/Qj+VeBV6J8
atfXW/iHcwwvug05BaKR0LAkv/48SP8AgNed0Ae//s4/8g/xB/11g/k9e4V4b+zi6/Y/EMefmEkB
I9iH/wAK9yoAKKKKACiiigD5x/aI/wCRv0v/AK8P/ajV49Xr/wC0QynxlpiZ+YaeCR7GR/8AA15B
QB9WfBH/AJJbp3/XWb/0Y1eh1558Ef8Aklun/wDXWb/0Y1eh0AFFFFAHj37RH/IoaX/1/wD/ALTa
vnGvo79oj/kUNL/6/wD/ANptXzhQB9D/ALOn/IA1r/r6T/0Gvaa8W/Z0/wCQBrX/AF9J/wCg17TQ
AUUUUAFFFFABRRRQAUUUUAFFFFABRRRQAUUUUAFFFFABRRRQAUUUUAFFFFABRRRQAUUV598UfiND
4J0n7NaOkmtXSfuIzz5S9PMYenXA7n2BoAwfjH8TP7DtpPDmjT/8TOdMXMyHm3Q9gf75H5D6ivm+
pLi4mu7mW5uJXlnlcvJI5yzMTkkn1JqOgBK+h/gr8Nv7Ot4/FOsQf6ZMubKFx/qkP8ZH94jp6D68
cn8HfhofEN6niDV4c6Tbv+4iYcXMgPcd0B6+p49a+lOlAC0UUUAFFFFABRRRQAUUUUAFFFFABRRR
QAUUUUAFFFFABRRRQAUUUUAFFFFABRRRQAUUUUAFFFFABRRRQAUUUUAFFFFABRRRQAUUUUAFFFFA
BRRRQAUUUUAFcf8AEPwHZ+OdCNu22LUYAWtLgj7rf3W/2T3/AAPauwooA+GtS0280jUrjT7+B4Lq
3cpJG/UH/D37iqlfU/xW+GsXjHTjqOnIqa3bJ8h6C4Qc7D7+h/A8Hj5cmhlt55IJ43jljYo6OuGV
hwQR2INAHe/C/wCI8/gnVPs12zy6LcsPPjGSYj/z0UevqO49wK+qbW6gvbWK6tZUmgmQPHIhyGU8
givhavUvhN8UH8K3S6Nq8pbRZnyrnJNq57j/AGD3HbqO+QD6dopkciTRJLE6vG6hldTkMD0IPcU+
gAooooAKKKKACiiigAooooAKKKKACiiigAooooAKKKKACiiigAooooAKKKKACvlT432rW/xRv5Tn
FzDDKM+gjCf+yV9V14d+0N4cea003xHDHnyM2tyQOik5Q/TJYfVhQB4DX2F8MtUi1b4caHNEwPk2
qWzgdQ0Y2HP/AHzn8a+Pa9F+FXxKPgm/ksr8PJo104aTaMtC/TeB34wCPYY6YIB9VUVR0rWNN1yy
W80u9gu7dujxODj2PofY81eoAK+Yfj3qkV98QUtYWB+w2iQyY/vklz+jL+tevePfiro3hCzmt7We
K91ggrHbRtuEbeshHQD06n9R8r317cajfXF9dytLc3EhklkbqzE5JoAgr3b9nrxNGg1Dw1PIA7t9
rtgT97gBwPwCnH1rwmrOnajd6TqNvqFjO0F1buHikXqpH+elAH3NRXnfgH4taP4ut4rS9lisNYAC
tBI2EmPrGT1z/d6/XrXolABRRVHVdY07Q7F73VL2G0tk6yStjPsO5PsOaAHatqlrouk3Wp3sgjtr
aMySMfQdh7noB3Jr4o1fUZtY1m91Of8A113O87jPQsxOPpzXoHxS+KcnjOQaZpiyQaNE247uGuGH
RmHYDsPxPYDzOgAro/A3iufwb4rtdWjDPCD5dzEv/LSI/eH16Ee4FY0mm3sWmQ6k9tItlNI0UcxX
5WdQCQD+I/X0NVaAPuXTtRtNW0631CxmWa1uEDxyL0IP+elWq+Svh58TtR8DXBt2Q3ekytultS2C
h/vIex9R0P619K+GfGugeLbYS6RqEcsmMvbudssf1U8/iMj3oA6CiiigAoopCcUALXGfErxxB4J8
MyTI6nU7kGOziPOW7uR6L1+uB3rO8afGDw94Wilt7SZNT1MAgQQNlEP+2/QfQZP06180eIvEWpeK
dZm1TVZ/NuJOABwsa9lUdgP880AZskjyyNJIxd3JZmY5JJ6k0ylqze6deacLc3ltJB9phWeHeMb4
znDD2ODQB6D8EfE0eg+ORZ3MgS21OP7OWJwBJnKH8Tlf+BV9S18IAlSGBIIOQR2r6J+Gvxns760g
0fxRcLbX0YCR3shxHOO28/wt7ng+xoA9mopFZZEV0YMrDIYHII9aWgApCQoJJAAGST2qO4uYLS3k
uLmaOGCMbnklYKqj1JPArwT4pfGKHULSfQPDMrNBKNlzfDI3r3RPY9278getAHnvxL8SR+KfHeoX
9u++0QiC3PYonGR7E5b8a5KiigD6c+AeqRXngF7EEedY3Tqy99r/ADA/iSw/CvU6+OvAHje68DeI
lvo1aa0lHl3VuDjzE9R/tDqPxHevqvw74r0TxVZLdaPfxXAxl484kj9mXqP5elAG1RRXLeMPiBoP
gyzd7+6SS825isomBlc9sj+Ee54+vSgDzL9ovVY/L0TSFfMuXupFz0X7qn8fn/KvBq1/E3iK+8V+
ILrWNQI86duEX7sajhVHsB/jWQqlmCqCWJwAByaAPo79ni1aPwjqd0Qds19sX32ov/xVew1y/wAP
PDzeF/AumaZKu24WPzZ+OfMc7iD9M4/CuooAKKKKACiiigAooooAKKKKACiiigAooooAKKKKACii
igAooooAKKKKACiiigAoornvGPjDTfBehyajfuC5ytvbg/PM/ZR7ep7UAU/H/jqx8DaGbqbbLfTA
raW2eZG9T6KO5/Dqa+StX1e+13VbjUtRnae6nfc7sfyA9AOgHYVa8TeJNR8V65Pq2py75pDhUX7s
ajoqjsB/ieprIoAK7r4ZfDy48cazvnDxaPbMDczDgsevlqf7x7+g/DOV4H8F6h4315LC0Bjt0w11
ckZWFP6k9AO/0BI+udD0Ow8OaPb6XpkAitYFwo7se7E9yTyTQBbtLS3sLSG0tIUht4UCRxoMKqjg
AVNRRQAUUUUAFFFFABRRRQAUUUUAFFFFABRRRQAUUUUAFFFFABRRRQAUUUUAFFFFABRRRQAUUUUA
FFFFABRRRQAUUUUAFFFFABRRRQAUUUUAFFFFABRRRQAUUUUAFFFFABXkHxe+Fo16GTxDocH/ABNI
1zcW8a/8fKjuP9sD8xx1xn1+igD4QIKkgggg8g0le/8Axf8AhT9p87xL4dtv34y97aRj/WesiD19
R369c58BoA9g+EfxVbRJYfD2vT/8Stztt7mQ/wDHsf7pP9w/p9On0cCGAIIIIyCO9fCNey/Cb4sn
SWh8PeIZydPJCWt25/49/RWP9z0P8P06AH0VRSAhgCCCCMgjvS0AFFFFABRRRQAUUUUAFFFFABRR
RQAUUUUAFFFFABRRRQAUUUUAFFFFABVPVtLtNa0q60y/iEtrcxmORT6HuPQjqD2Iq5RQB8b+OPBG
o+CNbezulaS1ck2t0F+WVf6MO47fTBrmK+39Z0TTfEOmyafqtpHdWz9UcdD6g9QfcV4Z4o/Z9vYZ
Hn8M3yXMJ5FtdtskHsGAw344oA8Ztb26sZfNtLma3kH8cMhQ/mKv3PifxBexeVda7qc8eMbJbuRh
j0wTWjf/AA68Y6a7LceG9RO3q0MJlUfimRVKLwh4mnkCReHtWdj2FlJ/hQBjU+GGW4mjhgjeWWRg
qIilmYnoAB1NehaF8E/GOryIbm0j0y3PWS6cbseyDLZ+uPrXuPgf4W6F4KC3MYN7qmMNeTKMr67F
/hH5n3oA8lm+BOrJ4ETUkZm14EyyWAIx5ePuA95B19OcdRk+SyRvFI0ciMkiEqysMFSOoIr7trgv
HHwo0PxmXuxmw1Qj/j6hUEP/AL6/xfXg+9AHybXTaT8RPF+iRrHY6/eLGowscrCVVHoA4IH4VreI
Pg/4w0F3ZdOOoW4PE1j+8yP9z7w/LHvXD3FtPaSmK5gkhkHVJEKkfgaAO0l+MPj2aMxv4gcA9dlt
Cp/MIDXJ6lq+pazc/aNTv7m8m6B55S5A9BnoKp1t6N4O8R+IGUaXot5cK3SQRlY/++zhR+dAGJXY
+APh7qXjnVAsatBpsLD7TdkcAf3V9Xx27d69F8I/s/sJI7rxXdqVGD9itWPPs79vov517hYafZ6X
YxWVhbRW1tEu1IolwqigDF1DwPoWoeDl8LvaBNOjjCwhfvRMOjqf72STnvk56mvlXxt4PvfBHiFt
KvZI5d0Ymhlj6SRkkA47HKkY9u45r7Nr5p/aF/5H6x/7Bcf/AKNloA8mp0UskMiyxO0ciHKuhwQf
UGm10Np4F8TahoUWtWOkXF3Yylgr24EjZU4OVHzdR6UAaOmfFbxtpSqkOv3EqD+G6Czfq4J/Wt5P
j54yVApXTXI/ia3OT+TV5nPbzWsxiuIZIZF6pIpUj8DUdAHpdx8d/Gs67Y5rG3OPvRWwJ/8AHia5
TWfHPijxArJqeuXk0bfeiD7Iz/wBcL+lc9V/TtF1XWJPL0zTru8fPIt4WfH1wOKAKNFa+v8AhjWP
C81vBrNobWa4i81I2dWO3JGTgnHIPBrIoA9W+EnwuHimVdc1fb/ZEMhVIAfmuHHY+ijv3PT3r2X4
h/D6z8caEtupS31C1BNnPt4Xj7jY/hPH0wD7HI+BP/JM4f8Ar6m/mK9LoA+HdX0e/wBB1ObTtTtZ
La6hOGRx+RHqD2I4NUq+z/FfgvRPGVj9m1a13Oo/dXEfyyxf7rf0OR7V4J4m+BPiPSXebR2j1a1B
JAQhJlHupOD+BOfSgDhtG8Y+I/D6BNK1m8toh0iWQmP/AL5OR+lb7fGXx+ylTr5wRji0gB/9Arkd
Q0nUdKl8rUbC6tJM423ELIf1FU6ANXWPE2ueIHDatqt3eAHISWUlVPsvQfgKyqvadomq6xII9N02
7vGJxiCFn/kOK9M8L/AXX9TkSbXZU0u16mMESTMPYDhfxOR6UAedeHPDmp+KdYi0zS7cyzSH5mPC
xr3Zj2A/zzXcfEX4RXng+yt9S0+SW+sBGoun28wyYALED+Anp6dD2J+iPDPhTR/COmiy0i0WFDgy
SHmSU+rN3/kOwFbDosiMjqGRgQysMgj0NAHwlT4ppbeUSwyvHIvR0Ygj8RX0V4y+A2napJJe+G7h
NOuWyTayAmBj7Y5T8Mj0AryLVPhX410mQrLoF1OoPD2g88N74TJ/MCgDGfxZ4kkh8mTxBqrRD+Br
2Qr+WayGYsxZiSxOSSeTWwvhPxI7hF8P6qzE4CiykJ/lW5pXwm8a6s6hNEmtkPV7wiED8G+b8hQB
xdeyfBj4ay6jfw+J9Yt2Sxt2D2cUi489x0f/AHR1Hqfoc9b4O+BGl6RLHe+IJ11O6Q5Fuq4gU++e
X/HA9jXrqqqKFVQqqMAAYAFAC0UUUAFFFFABRRRQAUUUUAFFFFABRRRQAUUUUAFFFFABRRRQAUUU
UAFFFFABRRWN4n8T6Z4S0WXVNUm2RJwiD78r9lUdyf8A654oAPFHifTfCWhzapqUoWNBiOMH5pX7
Ko9T+nXpXyR4w8X6n401t9R1F8KPlggU/JCn90f1PepPGnjTU/G2tNf37bIUytvbKfkhT0HqT3Pf
6YA5ygArZ8L+GNS8W65DpemxFpHOZJCPliTuzH0H69Kg0HQdR8S6vBpel25muZTwOgUd2Y9gPWvr
TwL4H07wPoi2lqoku5AGuroj5pX/AKKOw/qSaALfhHwnp3g3QotM09M4+aaZgA8z92b+g7Dit6ii
gAooooAKKKKACiiigAooooAKKKKACiiigAooooAKKKKACiiigAooooAKKKKACiiigAooooAKKKKA
CiiigAooooAKKKKACiiigAooooAKKKKACiiigAooooAKKKKACiiigAooooAK8E+Lfwl8v7R4k8OW
/wAnMl5ZRj7vrIg9PUduo9ve6KAPhCivbvi18JHtpJ/Efhy3L27EyXdnGOYz1LoP7vqO3bjp4jQB
7L8JfiydIMPh7xDOTp5IS1u3P/Hv6Kx/ueh/h+nT6JBDAEEEEZBHevhGvYPhV8XJNEeHQfEM5fSz
hLe5bk23oG9U/l9OgB9H0UyORJoklidXjdQyupyGB6EHuKfQAUUUUAFFFFABRRRQAUUUUAFFFFAB
RRRQAUUUUAFFFFABRRRQAUUUUAFFFFABRRRQAUUUUAFFFFABTJYYpl2yxpIvo6gin0UAVIdM0+3b
dBY20TZzlIVU/oKt0UUAFFFFABXzT+0N/wAj/Yf9guP/ANGy19LV80/tDf8AI/2P/YLj/wDRstAH
k1fVnwR/5Jbp/wD11m/9GNXynX1Z8Ef+SW6f/wBdZv8A0Y1AHeXNna3sfl3dtDOn92WMMPyNY83g
bwnPnzPDOkEk5JFlGCfxAzW/RQBjQeEfDVq++38PaTC396OyjU/oK2FRUUKihVHQAYApaKAPnH9o
j/kb9L/68P8A2o1ePV7D+0R/yN+l/wDXh/7UavHqAPqT4E/8kzh/6+pv5ivS680+BP8AyTSH/r6m
/mK9LoAKKKKAEZFdSrqGU9QRkGqg0nTll81dPtRIeriFc/nirlFACABQAAAAMADtS0UUAFFFFABR
RRQAUUUUAFFFFABRRRQAUUUUAFFFFABRRRQAUUUUAFFFFABRRRQAUUUUAFFFFABRRRQAUUVheLPF
uleDtHfUdTmA4IhhU/PM391R/M9BQBJ4n8T6Z4S0WXVNUm2RJwiL9+V+yqO5P/1zxXyZ408aan42
1pr+/bZCmVt7ZTlIU9B6k9z3+mAG+MfGeq+NdYN9qMmI0yLe3Q/JCpPQep9T1P5Vz1ABV/RdF1Dx
Bq0GmaZbtPdTNhVHQDuSewHc0mj6NqGv6pDpumWz3F1McKi/qSegA9TX1Z8Ovh7Z+BdJK5WfVLgA
3VyB/wCOL6KP16nsAASfD74f2HgXSfLj2z6lOAbq6x94/wB1fRR+vU+3Y0UUAFFFFABRRRQAUUUU
AFFFFABRRRQAUUUUAFFFFABRRRQAUUUUAFFFFABRRRQAUUUUAFFFFABRRRQAUUUUAFFFFABRRRQA
UUUUAFFFFABRRRQAUUUUAFFFFABRRRQAUUUUAFFFFABRRRQAUUUUAFeCfFn4RlDN4i8NWxKEl7ux
iXp6ugHb1X8R7e90UAfCFFe//Fb4P/azceIfDMH+kH57mwjX/Werxj+96r37c8HwAgqSGBBBwQe1
AHqfwv8AizP4Vkj0jWnkn0VjhGxue1J7j1X1HbqPQ/S9tcwXttFc2syTQSqHjkjbKsD0INfCtegf
Df4oX3gm5Wzud91osjZkt8/NET1dPf1XofY80AfV9FUtK1aw1zTIdR025S5tJl3JInf2I6gjuDyK
u0AFFFFABRRRQAUUUUAFFFFABRRRQAUUUUAFFFFABRRRQAUUUUAFFFFABRRRQAUUUUAFFFFABRRR
QAUUUUAFFFFABXzT+0N/yP8AYf8AYLj/APRstfS1fNP7Q3/I/wBj/wBguP8A9Gy0AeTV9WfBH/kl
un/9dZv/AEY1fKdfVnwR/wCSW6f/ANdZv/RjUAeh0UUUAFFFFAHzj+0R/wAjfpf/AF4f+1Grx6vY
f2iP+Rv0v/rw/wDajV49QB9SfAn/AJJnD/19TfzFel15p8Cf+SaQ/wDX1N/MV6XQAUUUUAFFFFAB
RRRQAUUUUAFFFFABRRRQAUUUUAFFFFABRRRQAUUUUAFFFFABRRRQAUUUUAFFFFABRRRQAUUUUAFF
FcR8QviTpvgax2fLdatKuYLQN0H99z2X9T27kAGh428c6X4H0n7XfN5lxJkW9qhG+Vv6KO57e5wK
+UfFPirVfF+sPqWqz73PyxxrwkS9lUdh+p71W1zXdS8SatNqeq3LXF1L1Y8BQOiqOgA9KzqACtDR
NE1HxDqsOm6XbPcXUpwFUcKO7E9gO5NTeHPDep+KtYi0zSrcyzOcs38Ea92Y9gP/AKw5r6t8CeAt
N8C6Sbe1/fXkuDc3bLhpD6D0UdhQBF8Pvh9p/gXSfLj2z6lMo+1XWOWP91fRR+vU+3Y0UUAFFFFA
BRRRQAUUUUAFFFFABRRRQAUUUUAFFFFABRRRQAUUUUAFFFFABRRRQAUUUUAFFFFABRRRQAUUUUAF
FFFABRRRQAUUUUAFFFFABRRRQAUUUUAFFFFABRRRQAUUUUAFFFFABRRRQAUUUUAFFFFABRRRQAV5
B8UvhDFrwm1zw9EkWqcvPbDhbn3HYP8AofryfX6KAPhOaGW2nkgnjeKWNijo64ZSOoI7GmV9T/Er
4VWfjKF9Q0/y7XW0Xh8YS4A/hf39G/A5HT5i1LTb3SNQmsNQtpLa6hbbJFIMEH+o9+hoA6LwL4/1
XwNqXm2jedYysPtFm5+WQeo/utjofzyOK+qPC/ivSvF+kJqOlTh04EsTcPC391h2P6HtXxVWz4a8
T6r4T1aPUdJuTFKvDoeUlX+6w7j+XbBoA+16K4zwF8R9K8c2QETC21ONMz2bNyP9pT/Ev8u9dnQA
UUUUAFFFFABRRRQAUUUUAFFFFABRRRQAUUUUAFFFFABRRRQAUUUUAFFFFABRRRQAUUUUAFFFFABR
RRQAV80/tDf8j/Y/9guP/wBGy19LV80/tDf8j/Yf9guP/wBGy0AeTV9WfBH/AJJbp/8A11m/9GNX
ynX1Z8Ef+SW6d/11m/8ARjUAeh0UUUAFFFFAHzj+0R/yN+l/9eH/ALUavHq9h/aI/wCRv0v/AK8P
/ajV49QB9SfAn/kmkP8A19TfzFel15p8Cf8AkmkP/X1N/MV6XQAUUUUAFFFFABRRRQAUUUUAFFFF
ABRRRQAUUUUAFFFFABRRRQAUUUUAFFFFABRRRQAUUUUAFFFFABRRRQAUUhIUEkgADJJ7V4V8S/jS
FE2i+E5wWIKT6inb1EX/AMV+XrQB0vxL+Llp4USXStHaO61ojDHqlt7t6t6L27+h+aL6+utSvZr2
9uJLi5mbdJLI2WY+5qFnaR2d2LMxyWJySaSgAroPCHg3VfGmrrY6bF8i4M9w4Plwr6sfX0HU1o+A
fh3qnjnUMQg2+mxNi4vGXhf9lf7ze3bv7/VHh3w5pnhbSItM0q3EMCcsTy8jd2Y9yf8APFAFPwd4
M0rwVo62Omx5kbBuLhh88zep9B6DoPzJ6KiigAooooAKKKKACiiigAooooAKKKKACiiigAooooAK
KKKACiiigAooooAKKKKACiiigAooooAKKKKACiiigAooooAKKKKACiiigAooooAKKKKACiiigAoo
ooAKKKKACiiigAooooAKKKKACiiigAooooAKKKKACiiigAooooAK4/x58PNK8daftuALfUYlxb3i
Lll/2W/vLnt+WK7CigD4o8S+F9V8Jau+natbmKUco45SVf7ynuP5dDWPX2t4m8LaT4t0ltO1a2Es
fWNxw8Tf3lPY/wA+9fLXjz4c6t4Gvf36m502RsQXqL8p/wBlh/C3t37Z5oA5WyvrrTb2K8sriS3u
YW3RyxttZT7Gvo/4b/GS08ReTpOvvHa6scJHN92O5P8AJWPp0J6elfNNFAH3fRXzl8OfjVcaR5Wk
+J5JLmwGFjvOWkhHo3dl/Ue/Svoe0u7e/tIrq0njnt5V3RyxsGVh6gigCaiiigAooooAKKKKACii
igAooooAKKKKACiiigAooooAKKKKACiiigAooooAKKKKACiiigAooooAK+af2hv+R/sf+wXH/wCj
Za+lq+af2hv+R+sP+wXH/wCjZaAPJq+rPgj/AMkt0/8A66zf+jGr5Tr6s+CP/JLdP/66zf8AoxqA
PQ6KKKACiiigD5x/aI/5G/S/+vD/ANqNXj1ew/tEf8jfpf8A14f+1Grx6gD6k+BP/JM4f+vqb+Yr
0uvNPgT/AMkzh/6+pv5ivS6ACiiigAooooAKKKKACiiigAooooAKKKKACiiigAooooAKKKKACiii
gAooooAKKKKACiiigAooooAKqanqljo2nTahqV1HbWsK7nlkOAP8T6AcmsXxj450bwTp32jUpt07
g+Rax8ySn2HYepPH48V8u+NPHms+N9Q86/l8u1jbMFnGT5cXv7t7n9BxQB0/xI+Lt74sMmmaQZLP
RuVbnElz/vei/wCz+eeg8wooALEAAkk4AHegAr0z4a/CW88XSR6nqgktNFByDjD3Psnovq34D26f
4a/BRpfK1nxZAVTh4dOcYJ9DL6D/AGfz9K96RFjRURQqKAFVRgAegoAr6dp1npNhDY6fbR21rCu2
OKMYCirVFFABRRRQAUUUUAFFFFABRRRQAUUUUAFFFFABRRRQAUUUUAFFFFABRRRQAUUUUAFFFFAB
RRRQAUUUUAFFFFABRRRQAUUUUAFFFFABRRRQAUUUUAFFFFABRRRQAUUUUAFFFFABRRRQAUUUUAFF
FFABRRRQAUUUUAFFFFABRRRQAUUUUAFFFFABVe9srXUrKazvbeO4tpl2yRSLuVh7irFFAHzV8SPg
1deHzNq3h5JLvShl5IPvS2w7+7IPXqO+cZryWvu+vH/iN8FrXWvN1bw0kdrqJy0tr92Kc+o/ut+h
9uTQB84V2Hgb4j6z4Hu8W7/adOdszWUjfKfdT/C3uPxBrlr2xutNvZbO9t5Le5ibbJFIu1lP0qCg
D7P8J+M9G8Z6b9r0q5DOoHnW74EsJ9GH9Rwa6Cvh3SdY1DQtRi1DS7uW1uoj8skZx+B9QfQ8Gvo3
4ffGbTvEnlabrhjsNVOFV84hnPsT91vY/ge1AHqtFFFABRRRQAUUUUAFFFFABRRRQAUUUUAFFFFA
BRRRQAUUUUAFFFFABRRRQAUUUUAFFFFABXzT+0N/yP8AYf8AYLj/APRstfS1fNP7Q3/I/WH/AGC4
/wD0bLQB5NX1Z8Ef+SW6f/11m/8ARjV8p19WfBH/AJJbp3/XWb/0Y1AHodFFFABRRRQB84/tEf8A
I36X/wBeH/tRq8er2H9oj/kb9K/68P8A2o1ePUAfUnwJ/wCSaQ/9fUv8xXpdeafAn/kmcP8A19Tf
zFel0AFFFFABRRRQAUUUUAFFFFABRRRQAUUUUAFFFFABRRRQAUUUUAFFFFABRRRQAUUUUAFFFU9T
1Ww0XT5b/UrqK1tYhl5JDgD29z7Dk0AXK8q+Ifxl0/w352maGY77VhlXfOYrc+5/iYeg6dzxivP/
AIg/Gq+1/wA7TPDxlsdNOVefO2acfh91T6Dk9/SvJaALmqarf61qMt/qV1JdXUpy8khyT7ew9hwK
p0V1HgzwFrPja/8AJ0+Ly7VDie7kB8uP/FvYfp1oAwtL0q+1rUYdP021kubqY4SKMZJ/wHqTwK+l
fhx8IbHwmsep6sI7zWuqnGY7b/cz1b/a/LHU9R4M8CaN4I07yNOi33MgHn3cg/eSn+g9AP1PNdPQ
AUUUUAFFFFABRRRQAUUUUAFFFFABRRRQAUUUUAFFFFABRRRQAUUUUAFFFFABRRRQAUUUUAFFFFAB
RRRQAUUUUAFFFFABRRRQAUUUUAFFFFABRRRQAUUUUAFFFFABRRRQAUUUUAFFFFABRRRQAUUUUAFF
FFABRRRQAUUUUAFFFFABRRRQAUUUUAFFFFABRRRQAUUUUAcl43+HujeOLLbeR+RfIuIbyMfOnsf7
y+x/DFfMHjDwPrXgrUPs+pwZhc/ubqPJjlHsex9Qef519mVU1LTLHWdPlsNRtYrq1lGHikXIP+B9
xyKAPhuivXPiB8E77Q/N1Lw4Jb7Thlnt+s0I9v76/Tn2PWvI/rQB6p4A+NGpeGxFp2t+ZqGljCq+
czQD2J+8PY/ge1fReja3pviDTY9Q0q8jurZ+joeh9COoPsa+IK2fDfirWPCeoi90e8eBzjzIzzHK
PRl6EfqO2KAPtaivOfAfxe0fxcIrK8Kadq5wPJdv3cx/6Zse/wDsnn0z1r0agAooooAKKKKACiii
gAooooAKKKKACiiigAooooAKKKKACiiigAooooAKKKKACvmn9ob/AJH+w/7Bcf8A6Nlr6Wr5p/aG
/wCR/sP+wXH/AOjZaAPJq+rPgj/yS3T/APrrN/6MavlOvqz4I/8AJLdO/wCus3/oxqAPQ6KKKACi
iigD5x/aI/5G/S/+vD/2o1ePV7D+0R/yN+l/9eH/ALUavHqAPqT4E/8AJM4f+vqb+Yr0uvNPgT/y
TSH/AK+pv5ivS6ACiiigAooooAKKKKACiiigAooooAKKKKACiiigAooooAKKKKACiiigAooooAKK
r3t9aabZy3l9cRW9tENzyysFVR7k14L49+Os115uneEt0EJyr6g64dv+uan7o9zz7CgD0vx18TtE
8EwtDI/2vVCuY7OJuRnoXP8ACP19BXzR4s8a614z1D7VqtyTGp/c20eRFEP9kevueawJZZJ5nmmk
aSV2LO7tksT1JPc02gAoq9o+i6lr+ox6fpVnLdXUnRIx0HqT0A9zxX0d8Pvg1p3hnytS1rytQ1Yf
Mq4zDAf9kH7zD+8fwHegDz34e/Ba+14xan4hWSy00/Mlv92acf8Asqn16nt619F6dptlpFhFY6fb
R21rENqRRrgD/wCv71aooAKKKKACiiigAooooAKKKKACiiigAooooAKKKKACiiigAooooAKKKKAC
iiigAooooAKKKKACiiigAooooAKKKKACiiigAooooAKKKKACiiigAooooAKKKKACiiigAooooAKK
KKACiiigAooooAKKKKACiiigAooooAKKKKACiiigAooooAKKKKACiiigAooooAKKKKACiiigAooo
oAK808f/AAe0rxX5t/puzTtXb5i4H7qY/wC2o6H/AGhz6g16XRQB8SeIPDmreF9TbT9Xs3t5xyue
Vcf3lPQj6Vl19t694d0nxNprWGr2cdzAeRuGGQ+qt1U+4r518d/BfVvDXm3+j+ZqelryQq/voR/t
KPvAeo/ECgDy7oeK9W8CfG3VNA8uw17zNT04YUSlszwj2J++PY8+/avKaKAPtzQvEOleJdOW/wBI
vY7qBupU8ofRh1U+xrTr4i0PxBqvhvUVv9IvZbWcdSh4YejA8MPY19BeCPjjpeteXY+IhHpl8eBO
D+4kP1P3D9ePftQB63RSKwZQykFSMgg8GloAKKKKACiiigAooooAKKKKACiiigAooooAKKKKACii
igAooooAK+af2hf+R/sf+wXH/wCjZa+lq+bv2h4GXxppk/O19OVBx3WRz/7MKAPIa+rPgj/yS3T/
APrrN/6MavlOvqb4F3Mc/wAMreNDloLmaN/Y7t38mFAHpNFFFABRRRQB84/tEf8AI36X/wBeH/tR
q8er1z9oWeOTxtp8KnLxaeu/2y74H1/xryOgD6k+BP8AyTSH/r6m/mK9Lrzj4GxNH8MbRz0luJnX
6biP5g16PQAUUUUAFFFFABRRRQAUUUUAFFFFABRRRQAUUUUAFFFFABRRRQAUUVm63r+leHNOa/1e
9itbdeAznlj6KByx9hQBpVwvjj4qaF4MR7cv9u1QD5bOFh8p/wBtv4f1PtXk/jj45anrPmWPhxZN
OsT8puCf38g9sfcH059x0ryNmZ2LMxZmOSSckmgDo/F3jrXfGd55uqXR8hWzFaxZWKP6Dufc5Nc3
RVzS9Jv9a1COw0y0lurqQ/LHEuT9T6D3PAoApV3/AID+FGs+M2ju5AbDSM83Ui8yD0jXv9en16V6
d4E+BllpZj1DxQY768GGSzXmGM/7X98+3T69a9iVVRQqqFVRgADAAoAxPDHhLRvCGnCy0i0ESnmS
VvmklPqzd/p0HYCtyiigAooooAKKKKACiiigAooooAKKKKACiiigAooooAKKKKACiiigAooooAKK
KKACiiigAooooAKKKKACiiigAooooAKKKKACiiigAooooAKKKKACiiigAooooAKKKKACiiigAooo
oAKKKKACiiigAooooAKKKKACiiigAooooAKKKKACiiigAooooAKKKKACiiigAooooAKKKKACiiig
AooooAKKKKACiiigDzTx18HNG8U+ZfacE0zVWyS6L+6lP+2o7/7Q59c186+JfCeteEr82esWTwsS
fLkHMcg9Vbof5juBX2rVLVNJ0/W7CSx1O0iurWQfNHKuR9R6H3HIoA+HaK9p8b/Ae7svMv8Awq73
dvyzWMh/eoP9hv4h7Hn614zNDLbzvDPE8UqHa6OpVlPoQelAHaeC/il4g8GMkEUv23TR1s52OFH+
w3VP5exr6K8HfEfw/wCNIlSyufJvsZeynIWQeuOzD3H44r4+p0ckkMqyxOySIQyspwVPqDQB920V
83eC/jtqmkiOz8RxvqdoMAXCkeeg988P+OD7mve9A8S6P4nsReaPfxXUX8QU4ZD6Mp5U/WgDWooo
oAKKKKACiiigAooooAKKKKACiiigAooooAKKKKACvFP2iNHafRtI1lFJ+zTNBKR6OAQT9ChH/Aq9
rrK8S6FbeJvDl9o91/q7qIoGxnY3VWHuCAfwoA+Ja9e+A/jGLSNbuPD97KEt9SZWt2Y4CzDjH/Ah
gfVQO9eXaxpN5oWr3Wl38RiuraQo6n9CPUEcg9wapAlSCCQQcgjtQB930V87+CvjxdaZbR2Hia3l
vokG1LyEjzgP9oHAb65B+ten2nxf8C3cYYa6kTEcpNDIhH5rj8jQB3NV769ttNsZ728mWG2gQySS
MeFUdTXA6r8b/BWnwlre9n1CXtHbQMP1cKP1rxDx98UdX8cN9mKiy0pW3LaI2dxHQu38R9ug/WgD
C8ZeI5PFfizUNZcFUnk/dIeqRjhR9cAZ981hUV6F8IfBcnirxbFdTx/8SzTnWadiOHYHKx/iRk+w
PqKAPozwLozeH/A2j6ZIu2WG2Uyr6O3zMP8AvpjXQ0UUAFFFFABRRRQAUUUUAFFFFABRRRQAUUUU
AFFFFABRRRQAUySRIYmlldUjQFmZjgKB1JNcL4z+LPh3wgJLYS/2hqa8fZLdh8h/226L9OT7V89e
MPiP4h8aSst9c+TYg5SygJWMem7ux9z+GKAPYfGvx203SvMsvDSJqN2ODctnyEPt3f8ADA9zXgeu
eINV8R6g19q97LdXB6Fzwo9FA4UewrNooAKK2fDfhTWvFl/9k0eyedh9+TpHGPVmPA/me1fQ/gf4
LaN4aMd7q2zVNSXkF1/cxH/ZU9T7t+AFAHkvgb4P634sMd5ehtN0pufOkX95KP8AYX+pwOeM19Ge
GPCGieELD7JpFmsWR+8mb5pZT6s3f6dB2ArdooAKKKKACiiigAooooAKKKKACiiigAooooAKKKKA
CiiigAooooAKKKKACiiigAooooAKKKKACiiigAooooAKKKKACiiigAooooAKKKKACiiigAooooAK
KKKACiiigAooooAKKKKACiiigAooooAKKKKACiiigAooooAKKKKACiiigAooooAKKKKACiiigAoo
ooAKKKKACiiigAooooAKKKKACiiigAooooAKKKKACiiigAooooAK5Txf8PPD/jSEnULXy7wDCXkG
FlX0yf4h7HPtiurooA+S/Gnwn8Q+DzJc+X9v0xeRd26n5B/tr1X68j3rhK+7iARgjIPUV5j4z+Cm
heIjJd6Vt0rUGyT5a/uZD/tJ2+q/kaAPl+rml6rqGi3yXumXk1rcp92SJsH6H1Hsa1PFHgrX/B91
5Wr2LRxscR3CfNFJ9G9fY4PtXP0Ae9eDfj8reXZ+LLfaeB9vtk4+roP5r+Ve1abqdjrFjHe6ddw3
VtJ92WJwwPt9favhqtfQPE2s+GL77Xo9/LayH7wU5Rx6Mp4b8RQB9s0V4x4P+Pmn3wS18TwfYbg8
faoVLQt/vDll/UfSvYLO9tdQtY7qyuYrm3kGUlhcMrD2I4oAnooooAKKKKACiiigAooooAKKKKAC
iiigAooooA89+Jvwyt/HFmt3aMltrNuhEcpHyzL/AHH/AB6Htk18v6to+oaFqMthqlpLa3UZw0cg
x+IPQj3HBr7irK13w1o3iaz+y6xp8N3H/CXHzJ7qw5U/Q0AfEtFfQetfs76fM7SaLrU9qDyIbmMS
j6BgQQPwNcxJ+zz4oDkRano7J2LySqfy8s0AeR0V7Fafs7a+74vdZ0yFc9YRJIfyKrXc+H/gN4Z0
t1m1OW41aZedsn7uL/vlefzYigDxDwT8PtZ8b34SziMNijYmvZF/dp7D+83sPxx1r6s8M+G9O8Ka
HBpOmRbIYhlnb70jHqzHuT/gOgrStraCzto7a1gjggjXakcahVUegA4FS0AFFFFABRRRQAUUUUAF
FFFABRRRQAUUUUAFFFFABRWB4l8aaB4St/N1jUI4XIykC/NK/wBFHP49PevCfGHx21nV/NtdAQ6X
Ztx5x5uGH16J+HPvQB7b4r+IHh7wbCf7TvQbrbuS0h+eVvTjsPc4FeAeMvjN4h8TeZa2LHStObI8
uBv3kg/2n6/gMD615zLLJPK8s0jySOdzO7ZLH1JNNoAOc5pKXrxXpngz4La/4j8u61MNpOnNzumT
99IP9lO31bHqM0Aec2lnc391Ha2dvLcXEjbUiiQszH0AFe0+CvgJPP5d94slMMZ5FhA3zn/fccD6
DJ9xXr/hbwRoPg618rSLIJKwxJcyfNLJ9W/oMD2roaAKemaXYaNYx2Om2kNrbR/djiXaPr7n3PNX
KKKACiiigAooooAKKKKACiiigAooooAKKKKACiiigAooooAKKKKACiiigAooooAKKKKACiiigAoo
ooAKKKKACiiigAooooAKKKKACiiigAooooAKKKKACiiigAooooAKKKKACiiigAooooAKKKKACiii
gAooooAKKKKACiiigAooooAKKKKACiiigAooooAKKKKACiiigAooooAKKKKACiiigAooooAKKKKA
CiiigAooooAKKKKACiiigAooooAKKKKAIbq0tr61ktbuCKe3kG14pUDKw9wa8c8Y/AOyvPMvPC04
s5jybOdiYj/utyV+hyPpXtNFAHxFrfh7VvDl6bPV7Ca0m52iReHA7q3Rh7g1m19xappGna3ZNZap
ZQXdu3WOZAwB9R6H3HNeKeL/AIAcSXfhS69T9hum/RJP6N+dAHhFbnhvxfrvhO687R9QlgDHLw/e
jk/3lPB+vWs/VdI1HRL1rPVLKe0uF6xzIVOPUeo9xxVOgD6N8JfHzStRCW3iO3/s646faIgXhY+4
+8v6j3r1uzvbXULWO6srmK5t5BlJYXDKw9iK+F62fD3izXPCt19o0bUZbYk5eMHMcn+8p4P86APt
aivFfCn7QFjdCO28T2htJjwbu2UtEfdl+8v4bvwr1/TtTsNXs1u9OvILu3bpJBIHX6cd/agC3RRR
QAUUUUAFFFFABRRRQAUUUUAFFFFABRRRQAUUUUAFFFFABRRRQAUUUUAFFFFABRRRQAUUUUAFFcz4
n8feHPCMTf2pqCC4AytrD88zf8BHT6nA968R8V/HnW9VMlvoMQ0u1PHmnDzsPr0X8MketAHu3iTx
n4f8JweZrGoxQORlIR80r/RBz+PT3rw/xb8e9V1LzLXw5B/ZtsePtEmGnYew+6v6n3ryK4uJ7u4k
uLmaSeeQ7nklYszH1JPJqOgCW5uri9uZLm6nknnkO55ZXLMx9STyaipK63wn8OfEfjGRW0+zMVmT
815cZSIfQ9WPsM0AcnXa+D/hb4k8XlJoLf7Hp7c/bLkFVYf7A6t+HHuK9x8IfBfw74bKXN+o1a/H
O+4QeUh/2U5H4nP4V6QAAMAYA6CgDh/B3wq8OeENk8cH27UV5+13IBKn/YXov8/eu5oooAKKKKAC
iiigAooooAKKKKACiiigAooooAKKKKACiiigAooooAKKKKACiiigAooooAKKKKACiiigAooooAKK
KKACiiigAooooAKKKKACiiigAooooAKKKKACiiigAooooAKKKKACiiigAooooAKKKKACiiigAooo
oAKKKKACiiigAooooAKKKKACiiigAooooAKKKKACiiigAooooAKKKKACiiigAooooAKKKKACiiig
AooooAKKKKACiiigAooooAKKKKACiiigAooooAKKKKAM7WdB0rxDZGz1ewgvID0WVclT6qeqn3BB
rxTxb+z/ACJ5l14Vu/MHX7FdNg/RX6H6Nj6175RQB8O6po+o6JetZ6pZT2lwvVJkKk+49R7jiqVf
cGr6LpmvWTWeq2MF3bt/BKucH1B6g+45rxnxX+z7G2+58LX2xuv2O8bI/wCAuOR9CD9aAPBa0dG1
/VvD14LvSL+e0mHUxNgN7MOjD2IIp2t+HNY8N3f2XWNOns5Mnb5i/K/urdGH0JrMoA908LftBSJ5
dt4osN44BvLQYP1ZDx+RH0r2TQvE+ieJrX7Ro+owXagZZUbDp/vKeV/EV8T1NaXl1YXKXNncS286
HKSwuUZfoRzQB900V80eGPjzr+lbINbhj1W2HBkz5cwH+8BhvxGT617P4Y+JvhbxVsjs9QWC7b/l
1usRyZ9Bnhv+Ak0AdhRRRQAUUUUAFFFFABRRRQAUUUUAFFFFABRRRQAUUUUAFFFFABRRUN1d21jb
Pc3dxFbwIMvLK4RVHuTwKAJqK8p8T/Hfw7pO+DR45NWuRxuU+XCD/vEZP4DB9a8Y8UfFHxV4q3xX
V+ba0bj7LaZjQj0POW/EmgD6F8U/Fjwr4X3xSXovb1ePs1nhyD6M33V/E59q8S8U/G3xNr/mQae4
0izbI227ZlI95Oo/4DtrzWigBXd5ZGkkdndjlmY5JP1ptFdr4V+FnijxXsmt7L7JZNg/arvKIR6q
MZb8Bj3oA4uuq8KfDrxJ4vdW06xaO0J+a7uMpEPoerf8BBr3zwp8FPDXh4x3F8h1a9XnfcqPKU/7
MfT/AL6Jr0hVCqFUAKBgADgUAeY+Evgj4d0Dy7nVB/a96Of3y4hU+yd/+BZ+gr05VWNFRFCqowFA
wAPSlooAKKKKACiiigAooooAKKKKACiiigAooooAKKKKACiiigAooooAKKKKACiiigAooooAKKKK
ACiiigAooooAKKKKACiiigAooooAKKKKACiiigAooooAKKKKACiiigAooooAKKKKACiiigAooooA
KKKKACiiigAooooAKKKKACiiigAooooAKKKKACiiigAooooAKKKKACiiigAooooAKKKKACiiigAo
oooAKKKKACiiigAooooAKKKKACiiigAooooAKKKKACiiigAooooAKKKKACiiigAooooAKKKKACii
igCtf6fZapaPaahaQ3Vu/wB6KZA6n8DXkvin4A6Tfl7jw5dtp0x5+zzEyQk+x+8v6/SvY6KAPjLx
L4F8R+E5D/a2myxw5wtxH88Tf8CHA+hwfaudr7tkjSWNo5EV0YYZWGQR6EV5x4n+CfhfX981lG2k
3bc77VR5ZPvH0/7520AfLNFd/wCJ/g74r8Ob5Y7T+0rNcnzrMFiB/tJ94fgCPeuAIKkgggg4IPag
DtPDXxV8WeGNkUGoG7tF/wCXa8zIoHoDncv4HFex+Gvj14e1Ty4dZgl0m4PBc/vISf8AeAyPxGB6
180UUAfc9lfWmpWqXVjdQ3Nu/wB2WGQOp/EVYr4g0nXdV0G6+0aTqFxZy9zDIVDexHQj2NereHP2
g9VtdkPiGwivoxwbi3xHL9Sv3T+G2gD6JorkvDvxL8KeJ9iWWqxxXLf8u11+6kz6AHhj/uk11tAB
RRRQAUUUUAFFFFABRRRQAUVDd3ltY2z3F5cQ28CDLSzOEVfqTxXm3iP46eFtH3xad5urXI/54DZE
D7uf/ZQaAPT6wfEPjTw94WjLavqkEEmMiAHdK30QZP44xXzh4k+M/i3X90UF0ul2p/5Z2WVYj3f7
2fpge1efSO8sjSSOzuxyzMckn1NAHuPiX9oWZ98HhrTBEvQXV7y34IDgfiT9K8i1zxNrXiS58/WN
SuLtgcqsjfIn+6o4X8BWVRQAUVc0zSNR1q8W00yynu7g/wDLOGMsR7nHQe5r1nwx+z9qd5sn8R3q
2ER5NvbkSSn2LfdX/wAeoA8bRHkdURWZmOAqjJJr0fwt8FPFGv7Jr2IaRZtzvul/eEe0fX/vrFfQ
nhrwJ4c8JoP7K02JJwMG5kG+U/8AAjyPoMCujoA4Twt8JPC3hcRzCz+33q8/abwByD/sr91fyz71
3dFFABRRRQAUUUUAFFFFABRRRQAUUUUAFFFFABRRRQAUUUUAFFFFABRRRQAUUUUAFFFFABRRRQAU
UUUAFFFFABRRRQAUUUUAFFFFABRRRQAUUUUAFFFFABRRRQAUUUUAFFFFABRRRQAUUUUAFFFFABRR
RQAUUUUAFFFFABRRRQAUUUUAFFFFABRRRQAUUUUAFFFFABRRRQAUUUUAFFFFABRRRQAUUUUAFFFF
ABRRRQAUUUUAFFFFABRRRQAUUUUAFFFFABRRRQAUUUUAFFFFABRRRQAUUUUAFFFFABRRRQAUUUUA
FFFFABRRRQAUUUUAFFFFABXM+JPh/wCGfFYZtT0yI3BH/HzD+7lH/Ah1+hyK6aigD538S/s+6nab
5/Dt+l9EORb3OI5foG+6347a8n1bRNU0K7NrqthcWc3ZZoyufcHoR7ivuCq1/p1lqlq1rf2kF1bt
96OaMOp/A0AfDNJX0x4j+Avh3Uy82jzzaVOeQg/ewk/7pOR+Bx7V5F4j+EXi/wAO75Dp/wBvtV/5
b2WZOPdfvD8se9AHC11nh34l+LPDOxLLVZZLZf8Al2uf3sePQA8qP90iuTZSrFWBDA4II5BooA+h
fD37QunXG2LxBpkto/Qz2p8xPqVPzD8N1ep6J4o0LxHF5mj6pbXeBkpG/wA6/VT8w/EV8T0+KWWC
ZJYZHjkQ5V0YgqfUEUAfdlFfKHh/4zeMNC2xyXq6lbj/AJZ3wLt/32MN+ZNeoaL+0F4fu4MavY3d
hOFyfLAmjb6EYOT9PxoA9fpCQBknAHU14Lr/AO0RIS8Xh7R1UdBPfNk/98KeP++j9K8s1/x14m8T
Fl1XV7iWFj/qEbZF/wB8LgH8eaAPprxD8VfCHhzek+qJdXC8G3s/3rZ9CR8oP1IryjxD+0Fq93vi
0HT4bCM8Cef97J9QPuj8Q1eN0UAaOsa/q+v3H2jVtRubyTPHnSEhf90dB+FZ1FXNN0nUdYuhbabY
3F3Mf4IIy5HucdBQBTor13w58Ade1DZNrl1DpcJ5MS4ll/IHaPzP0r13w38KvCXhrbJBpq3d0vP2
i9xK2fUDG1fqADQB83+Gvhx4p8VFX0/THS2b/l6uP3cWPUE/e/4CDXsPhr9n/SLLZP4gvZNQmHJg
hzHEPYn7zf8Ajv0r2PpS0AUtM0nTtGtFtNMsbezgH/LOCMKD7nHU+5q7RRQAUUUUAFFFFABRRRQA
UUUUAFFFFABRRRQAUUUUAFFFFABRRRQAUUUUAFFFFABRRRQAUUUUAFFFFABRRRQAUUUUAFFFFABR
RRQAUUUUAFFFFABRRRQAUUUUAFFFFABRRRQAUUUUAFFFFABRRRQAUUUUAFFFFABRRRQAUUUUAFFF
FABRRRQAUUUUAFFFFABRRRQAUUUUAFFFFABRRRQAUUUUAFFFFABRRRQAUUUUAFFFFABRRRQAUUUU
AFFFFABRRRQAUUUUAFFFFABRRRQAUUUUAFFFFABRRRQAUUUUAFFFFABRRRQAUUUUAFFFFABRRRQA
UUUUAFFFFABRRRQAUUUUAFFFFAHPeIPA/hvxQrf2tpME0pGPPUbJR/wNcH8DxXk/iH9nhhvm8Oas
D3FvfD+TqP5r+Ne80UAfGGv+CPEnhhm/tbSLiGIH/XqN8R/4GuR+Gc1z9fdxAYEEAgjBB71xXiD4
T+D/ABDveXS1s7hufPsj5TZ9cD5T+IoA+RqK9m8Qfs96talpdB1KC+j6iG4HlSfQHlT+O2vMdZ8K
a/4em8vVtJu7Uk7Qzxkox9Awyp/A0AY9FdnoPwq8Y+INrwaTJbQN/wAt7z9yv1wfmI+gNepeH/2e
tOt9kuv6pLduOTBajy0+hY5Yj6baAPnyOKSaVYokZ5HOFRBksfQCu98PfBvxhr2ySSxXTbdufNvi
UP8A3xy35gD3r6X0PwpoPhuPZo+lW1pxguiZc/Vzlj+JrZoA8n8O/ATw5pm2XV559VmHO0/uov8A
vkHJ/Fvwr03T9MsNJtVtdOs4LSBekcEYRfyFW6KACiiigAooooAKKKKACiiigAooooAKKKKACiii
gAooooAKKKKACiiigAooooAKKKKACiiigAooooAKKKKACiiigAooooAKKKKACiiigAooooAKKKKA
CiiigAooooAKKKKACiiigAooooAKKKKACiiigAooooAKKKKACiiigAooooAKKKKACiiigD//2Q==</Image>
        <Text id="Profile.Org.Title" label="Profile.Org.Title"><![CDATA[Kanton St.Gallen]]></Text>
        <Text id="Profile.Org.Web" label="Profile.Org.Web"><![CDATA[www.sg.ch]]></Text>
        <Text id="Profile.User.AcademicTitle" label="Profile.User.AcademicTitle"><![CDATA[ ]]></Text>
        <Text id="Profile.User.Alias" label="Profile.User.Alias"><![CDATA[bco]]></Text>
        <Text id="Profile.User.Degree" label="Profile.User.Degree"><![CDATA[ ]]></Text>
        <Text id="Profile.User.Department" label="Profile.User.Department"><![CDATA[Finanzdepartement]]></Text>
        <Text id="Profile.User.EmailDirect" label="Profile.User.EmailDirect"><![CDATA[Birgit.Contreras-Molinero@sg.ch]]></Text>
        <Text id="Profile.User.EmailOffice" label="Profile.User.EmailOffice"><![CDATA[ ]]></Text>
        <Text id="Profile.User.EmailOther" label="Profile.User.EmailOther"><![CDATA[birgit.contreras@bluewin.ch]]></Text>
        <Text id="Profile.User.Fax" label="Profile.User.Fax"><![CDATA[ ]]></Text>
        <Text id="Profile.User.FirstName" label="Profile.User.FirstName"><![CDATA[Birgit]]></Text>
        <Text id="Profile.User.Floor" label="Profile.User.Floor"><![CDATA[5]]></Text>
        <Text id="Profile.User.Function" label="Profile.User.Function"><![CDATA[Fachspezialistin Compensation Management]]></Text>
        <CheckBox id="Profile.User.HideMainSectionSenderAddress" label="Profile.User.HideMainSectionSenderAddress">false</CheckBox>
        <Text id="Profile.User.Info" label="Profile.User.Info"><![CDATA[ ]]></Text>
        <Text id="Profile.User.LastName" label="Profile.User.LastName"><![CDATA[Contreras-Molinero]]></Text>
        <Text id="Profile.User.MainSection" label="Profile.User.MainSection"><![CDATA[ ]]></Text>
        <CheckBox id="Profile.User.MainSectionBold" label="Profile.User.MainSectionBold">false</CheckBox>
        <CheckBox id="Profile.User.MainSectionInSignature" label="Profile.User.MainSectionInSignature">false</CheckBox>
        <CheckBox id="Profile.User.MainSectionSenderAddress" label="Profile.User.MainSectionSenderAddress">false</CheckBox>
        <Text id="Profile.User.Mobile" label="Profile.User.Mobile"><![CDATA[+41786319007]]></Text>
        <Text id="Profile.User.Office" label="Profile.User.Office"><![CDATA[Personalamt]]></Text>
        <Text id="Profile.User.OfficeNumber" label="Profile.User.OfficeNumber"><![CDATA[508]]></Text>
        <Text id="Profile.User.PhoneDirect" label="Profile.User.PhoneDirect"><![CDATA[+41582298405]]></Text>
        <Text id="Profile.User.PhoneOffice" label="Profile.User.PhoneOffice"><![CDATA[+41582291111]]></Text>
        <Text id="Profile.User.PhoneOther" label="Profile.User.PhoneOther"><![CDATA[ ]]></Text>
        <Text id="Profile.User.PhonePrivate" label="Profile.User.PhonePrivate"><![CDATA[ ]]></Text>
        <Text id="Profile.User.Postal.Availability" label="Profile.User.Postal.Availability"><![CDATA[ ]]></Text>
        <Text id="Profile.User.Postal.Availability.Title" label="Profile.User.Postal.Availability.Title"><![CDATA[ ]]></Text>
        <Text id="Profile.User.Postal.City" label="Profile.User.Postal.City"><![CDATA[St.Gallen]]></Text>
        <Text id="Profile.User.Postal.Country" label="Profile.User.Postal.Country"><![CDATA[ ]]></Text>
        <Text id="Profile.User.Postal.Street" label="Profile.User.Postal.Street"><![CDATA[Davidstrasse 35]]></Text>
        <Text id="Profile.User.Postal.Zip" label="Profile.User.Postal.Zip"><![CDATA[9001]]></Text>
        <Text id="Profile.User.Salutation" label="Profile.User.Salutation"><![CDATA[Frau]]></Text>
        <Text id="Profile.User.Section" label="Profile.User.Section"><![CDATA[ ]]></Text>
        <Text id="Profile.User.SectionAbbreviation" label="Profile.User.SectionAbbreviation"><![CDATA[ ]]></Text>
        <CheckBox id="Profile.User.SectionInSignature" label="Profile.User.SectionInSignature">false</CheckBox>
        <CheckBox id="Profile.User.SecureMail.Active" label="Profile.User.SecureMail.Active">false</CheckBox>
        <Text id="Profile.User.SecureMail.Link" label="Profile.User.SecureMail.Link"><![CDATA[ ]]></Text>
        <Text id="Profile.User.Station" label="Profile.User.Station"><![CDATA[ ]]></Text>
        <Text id="Profile.User.Username" label="Profile.User.Username"><![CDATA[SD-iai8587]]></Text>
        <Text id="Profile.User.Web" label="Profile.User.Web"><![CDATA[www.sg.ch]]></Text>
        <Text id="Profile.User.WebZusatz" label="Profile.User.WebZusatz"><![CDATA[ ]]></Text>
      </Profile>
      <Author>
        <Text id="Author.User.AcademicTitle" label="Author.User.AcademicTitle"><![CDATA[ ]]></Text>
        <Text id="Author.User.Alias" label="Author.User.Alias"><![CDATA[bco]]></Text>
        <Text id="Author.User.Degree" label="Author.User.Degree"><![CDATA[ ]]></Text>
        <Text id="Author.User.Department" label="Author.User.Department"><![CDATA[Finanzdepartement]]></Text>
        <Text id="Author.User.EmailDirect" label="Author.User.EmailDirect"><![CDATA[Birgit.Contreras-Molinero@sg.ch]]></Text>
        <Text id="Author.User.EmailOffice" label="Author.User.EmailOffice"><![CDATA[ ]]></Text>
        <Text id="Author.User.EmailOther" label="Author.User.EmailOther"><![CDATA[birgit.contreras@bluewin.ch]]></Text>
        <Text id="Author.User.Fax" label="Author.User.Fax"><![CDATA[ ]]></Text>
        <Text id="Author.User.FirstName" label="Author.User.FirstName"><![CDATA[Birgit]]></Text>
        <Text id="Author.User.Floor" label="Author.User.Floor"><![CDATA[5]]></Text>
        <Text id="Author.User.Function" label="Author.User.Function"><![CDATA[Fachspezialistin Compensation Management]]></Text>
        <CheckBox id="Author.User.HideMainSectionSenderAddress" label="Author.User.HideMainSectionSenderAddress">false</CheckBox>
        <Text id="Author.User.Info" label="Author.User.Info"><![CDATA[ ]]></Text>
        <Text id="Author.User.LastName" label="Author.User.LastName"><![CDATA[Contreras-Molinero]]></Text>
        <Text id="Author.User.MainSection" label="Author.User.MainSection"><![CDATA[ ]]></Text>
        <CheckBox id="Author.User.MainSectionBold" label="Author.User.MainSectionBold">false</CheckBox>
        <CheckBox id="Author.User.MainSectionInSignature" label="Author.User.MainSectionInSignature">false</CheckBox>
        <CheckBox id="Author.User.MainSectionSenderAddress" label="Author.User.MainSectionSenderAddress">false</CheckBox>
        <Text id="Author.User.Mobile" label="Author.User.Mobile"><![CDATA[+41786319007]]></Text>
        <Text id="Author.User.Office" label="Author.User.Office"><![CDATA[Personalamt]]></Text>
        <Text id="Author.User.OfficeNumber" label="Author.User.OfficeNumber"><![CDATA[508]]></Text>
        <Text id="Author.User.PhoneDirect" label="Author.User.PhoneDirect"><![CDATA[+41582298405]]></Text>
        <Text id="Author.User.PhoneOffice" label="Author.User.PhoneOffice"><![CDATA[+41582291111]]></Text>
        <Text id="Author.User.PhoneOther" label="Author.User.PhoneOther"><![CDATA[ ]]></Text>
        <Text id="Author.User.PhonePrivate" label="Author.User.PhonePrivate"><![CDATA[ ]]></Text>
        <Text id="Author.User.Postal.Availability" label="Author.User.Postal.Availability"><![CDATA[ ]]></Text>
        <Text id="Author.User.Postal.Availability.Title" label="Author.User.Postal.Availability.Title"><![CDATA[ ]]></Text>
        <Text id="Author.User.Postal.City" label="Author.User.Postal.City"><![CDATA[St.Gallen]]></Text>
        <Text id="Author.User.Postal.Country" label="Author.User.Postal.Country"><![CDATA[ ]]></Text>
        <Text id="Author.User.Postal.Street" label="Author.User.Postal.Street"><![CDATA[Davidstrasse 35]]></Text>
        <Text id="Author.User.Postal.Zip" label="Author.User.Postal.Zip"><![CDATA[9001]]></Text>
        <Text id="Author.User.Salutation" label="Author.User.Salutation"><![CDATA[Frau]]></Text>
        <Text id="Author.User.Section" label="Author.User.Section"><![CDATA[ ]]></Text>
        <Text id="Author.User.SectionAbbreviation" label="Author.User.SectionAbbreviation"><![CDATA[ ]]></Text>
        <CheckBox id="Author.User.SectionInSignature" label="Author.User.SectionInSignature">false</CheckBox>
        <CheckBox id="Author.User.SecureMail.Active" label="Author.User.SecureMail.Active">false</CheckBox>
        <Text id="Author.User.SecureMail.Link" label="Author.User.SecureMail.Link"><![CDATA[ ]]></Text>
        <Text id="Author.User.Station" label="Author.User.Station"><![CDATA[ ]]></Text>
        <Text id="Author.User.Username" label="Author.User.Username"><![CDATA[SD-iai8587]]></Text>
        <Text id="Author.User.Web" label="Author.User.Web"><![CDATA[www.sg.ch]]></Text>
        <Text id="Author.User.WebZusatz" label="Author.User.WebZusatz"><![CDATA[ ]]></Text>
      </Author>
      <Parameter windowwidth="800" windowheight="450">
        <Text id="Special.CheckboxGroupViewList" label="Special.CheckboxGroupViewList" visible="False"><![CDATA[ ]]></Text>
        <Text id="Special.CheckboxGroupViewBox" label="Special.CheckboxGroupViewBox" visible="False"><![CDATA[ ]]></Text>
        <Text id="Special.CheckboxGroupViewText" label="Special.CheckboxGroupViewText" visible="False"><![CDATA[ ]]></Text>
        <Text id="Special.CheckboxGroupViewBoxAndText" label="Special.CheckboxGroupViewBoxAndText" visible="False"><![CDATA[ ]]></Text>
        <Text id="DocParam.Title"><![CDATA[Berechnungsschema für Stundenlöhne]]></Text>
        <Text id="DocParam.Writer"><![CDATA[Personalamt / Compensation Management]]></Text>
        <DateTime id="DocParam.Date" lid="Deutsch (Deutschland)" format="d. MMMM yyyy" calendar="Gregor">2025-02-27T00:00:00Z</DateTime>
      </Parameter>
      <Scripting>
        <Text id="CustomElements.OrganizationUnit" label="CustomElements.OrganizationUnit"><![CDATA[SG]]></Text>
        <Text id="CustomElements.HeaderScripts.CompanyBlockA" label="CustomElements.HeaderScripts.CompanyBlockA"><![CDATA[Kanton St.Gallen
Finanzdepartement]]></Text>
        <Text id="CustomElements.HeaderScripts.KRRR.CompanyBlockA" label="CustomElements.HeaderScripts.KRRR.CompanyBlockA"><![CDATA[Kantonsrat des Kantons St.Gallen]]></Text>
        <Text id="CustomElements.HeaderScripts.CompanyBlockB" label="CustomElements.HeaderScripts.CompanyBlockB"><![CDATA[ 
Personalamt]]></Text>
        <Text id="CustomElements.HeaderScripts.KRRR.CompanyBlockB" label="CustomElements.HeaderScripts.KRRR.CompanyBlockB"><![CDATA[ ]]></Text>
        <Text id="CustomElements.HeaderScripts.CompanyBlockC" label="CustomElements.HeaderScripts.CompanyBlockC"><![CDATA[ ]]></Text>
        <Text id="CustomElements.HeaderScripts.MainSectionOrSection" label="CustomElements.HeaderScripts.MainSectionOrSection"><![CDATA[ ]]></Text>
        <Text id="CustomElements.HeaderScripts.KRRR.CompanyBlockC" label="CustomElements.HeaderScripts.KRRR.CompanyBlockC"><![CDATA[ ]]></Text>
        <Text id="CustomElements.GeneralScripts.CityDate" label="CustomElements.GeneralScripts.CityDate"><![CDATA[St.Gallen, 27. Februar 2025]]></Text>
        <Text id="CustomElements.GeneralScripts.CityDateCustom" label="CustomElements.GeneralScripts.CityDateCustom"><![CDATA[St.Gallen]]></Text>
        <Text id="CustomElements.GeneralScripts.DateTime" label="CustomElements.GeneralScripts.DateTime"><![CDATA[27. Februar 2025]]></Text>
        <Text id="CustomElements.GeneralScripts.DateTimePlace" label="CustomElements.GeneralScripts.DateTimePlace"><![CDATA[27. Februar 2025]]></Text>
        <Text id="CustomElements.GeneralScripts.DocTitle" label="CustomElements.GeneralScripts.DocTitle"><![CDATA[Kantonsrat St.Gallen]]></Text>
        <Text id="CustomElements.GeneralScripts.Writer" label="CustomElements.GeneralScripts.Writer"><![CDATA[Personalamt / Compensation Management]]></Text>
        <Text id="CustomElements.GeneralScripts.Registernummer" label="CustomElements.GeneralScripts.Registernummer"><![CDATA[ ]]></Text>
        <Text id="CustomElements.GeneralScripts.BaGeverOberhalbBetreff" label="CustomElements.GeneralScripts.BaGeverOberhalbBetreff"><![CDATA[ ]]></Text>
        <Text id="CustomElements.GeneralScripts.GeverFuss" label="CustomElements.GeneralScripts.GeverFuss"><![CDATA[ ]]></Text>
        <Text id="CustomElements.KRRR.KlassNr" label="CustomElements.KRRR.KlassNr"><![CDATA[ ]]></Text>
      </Scripting>
    </DataModel>
  </Content>
  <TemplateTree CreationMode="Published" PipelineVersion="V2">
    <Template tId="36dcc145-e80e-424c-ab06-851af4d07f43" internalTId="bec3e7af-05c7-4554-9163-521e97254bb5"/>
  </TemplateTree>
</OneOffixxDocumentPart>
</file>

<file path=customXml/itemProps1.xml><?xml version="1.0" encoding="utf-8"?>
<ds:datastoreItem xmlns:ds="http://schemas.openxmlformats.org/officeDocument/2006/customXml" ds:itemID="{81C000E7-8E23-4EC9-B2D4-194D1827A052}">
  <ds:schemaRefs>
    <ds:schemaRef ds:uri="http://www.w3.org/2001/XMLSchema"/>
    <ds:schemaRef ds:uri="http://schema.oneoffixx.com/OneOffixxDocumentPart/1"/>
    <ds:schemaRef ds:uri=""/>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NEU</vt:lpstr>
      <vt:lpstr>Tabelle2</vt:lpstr>
      <vt:lpstr>Tabelle3</vt:lpstr>
      <vt:lpstr>NEU!Druckbereich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2014-04-23T09:52:37Z</dcterms:created>
  <dcterms:modified xsi:type="dcterms:W3CDTF">2025-04-17T11:02:57Z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460a724-32c8-4605-80e1-b03531f28ad9_Enabled">
    <vt:lpwstr>true</vt:lpwstr>
  </property>
  <property fmtid="{D5CDD505-2E9C-101B-9397-08002B2CF9AE}" pid="3" name="MSIP_Label_d460a724-32c8-4605-80e1-b03531f28ad9_SetDate">
    <vt:lpwstr>2025-02-27T09:52:22Z</vt:lpwstr>
  </property>
  <property fmtid="{D5CDD505-2E9C-101B-9397-08002B2CF9AE}" pid="4" name="MSIP_Label_d460a724-32c8-4605-80e1-b03531f28ad9_Method">
    <vt:lpwstr>Standard</vt:lpwstr>
  </property>
  <property fmtid="{D5CDD505-2E9C-101B-9397-08002B2CF9AE}" pid="5" name="MSIP_Label_d460a724-32c8-4605-80e1-b03531f28ad9_Name">
    <vt:lpwstr>Vertraulich</vt:lpwstr>
  </property>
  <property fmtid="{D5CDD505-2E9C-101B-9397-08002B2CF9AE}" pid="6" name="MSIP_Label_d460a724-32c8-4605-80e1-b03531f28ad9_SiteId">
    <vt:lpwstr>9cada478-1b84-4f69-a38a-79dfbc4ee5c8</vt:lpwstr>
  </property>
  <property fmtid="{D5CDD505-2E9C-101B-9397-08002B2CF9AE}" pid="7" name="MSIP_Label_d460a724-32c8-4605-80e1-b03531f28ad9_ActionId">
    <vt:lpwstr>c1524613-31d5-4ce6-bc4a-792d3e79841a</vt:lpwstr>
  </property>
  <property fmtid="{D5CDD505-2E9C-101B-9397-08002B2CF9AE}" pid="8" name="MSIP_Label_d460a724-32c8-4605-80e1-b03531f28ad9_ContentBits">
    <vt:lpwstr>0</vt:lpwstr>
  </property>
</Properties>
</file>