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autoCompressPictures="0"/>
  <mc:AlternateContent xmlns:mc="http://schemas.openxmlformats.org/markup-compatibility/2006">
    <mc:Choice Requires="x15">
      <x15ac:absPath xmlns:x15ac="http://schemas.microsoft.com/office/spreadsheetml/2010/11/ac" url="C:\Users\iai7747\AppData\Roaming\Office Connector\Documents\8f51e9622a0c657d52c6296cc4336091\"/>
    </mc:Choice>
  </mc:AlternateContent>
  <xr:revisionPtr revIDLastSave="0" documentId="13_ncr:1_{4A2DB3C0-B5CC-4E2F-973B-60EF22342460}" xr6:coauthVersionLast="47" xr6:coauthVersionMax="47" xr10:uidLastSave="{00000000-0000-0000-0000-000000000000}"/>
  <workbookProtection workbookAlgorithmName="SHA-512" workbookHashValue="pTnIXD4VC1kwPHKLsOfLVSqPADIKrrIrrxxP3BSYJwAy7guFkf6HBYxCDfDdt8CawftWq8yy1V6m3/lh9LorfA==" workbookSaltValue="PspOsGZvB1d0M5u8a9+aqg==" workbookSpinCount="100000" lockStructure="1"/>
  <bookViews>
    <workbookView xWindow="2730" yWindow="2730" windowWidth="38700" windowHeight="15225" tabRatio="897" firstSheet="2" activeTab="12" xr2:uid="{00000000-000D-0000-FFFF-FFFF00000000}"/>
  </bookViews>
  <sheets>
    <sheet name="Cockpit" sheetId="1" state="hidden" r:id="rId1"/>
    <sheet name="Tabelle" sheetId="2" state="hidden" r:id="rId2"/>
    <sheet name="Formular" sheetId="56" r:id="rId3"/>
    <sheet name="Antrag 1" sheetId="3" r:id="rId4"/>
    <sheet name="2" sheetId="57" r:id="rId5"/>
    <sheet name="3" sheetId="58" r:id="rId6"/>
    <sheet name="4" sheetId="59" r:id="rId7"/>
    <sheet name="5" sheetId="60" r:id="rId8"/>
    <sheet name="6" sheetId="61" r:id="rId9"/>
    <sheet name="7" sheetId="62" r:id="rId10"/>
    <sheet name="8" sheetId="63" r:id="rId11"/>
    <sheet name="9" sheetId="64" r:id="rId12"/>
    <sheet name="10" sheetId="65" r:id="rId13"/>
  </sheets>
  <definedNames>
    <definedName name="Aufenthaltsstatus">Cockpit!$C$11:$C$15</definedName>
    <definedName name="Zivilstand">Cockpit!$L$2:$L$6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8" i="65" l="1"/>
  <c r="I7" i="65"/>
  <c r="I8" i="64"/>
  <c r="I7" i="64"/>
  <c r="I8" i="63"/>
  <c r="I7" i="63"/>
  <c r="I8" i="62"/>
  <c r="I7" i="62"/>
  <c r="I8" i="61"/>
  <c r="I7" i="61"/>
  <c r="I8" i="60"/>
  <c r="I7" i="60"/>
  <c r="I8" i="59"/>
  <c r="I7" i="59"/>
  <c r="I8" i="58"/>
  <c r="I7" i="58"/>
  <c r="I8" i="57"/>
  <c r="I7" i="57"/>
  <c r="I7" i="3" l="1"/>
  <c r="I8" i="3"/>
  <c r="B51" i="2" l="1"/>
  <c r="B50" i="2"/>
  <c r="B49" i="2"/>
  <c r="B48" i="2"/>
  <c r="B47" i="2"/>
  <c r="B46" i="2"/>
  <c r="B45" i="2"/>
  <c r="B44" i="2"/>
  <c r="B43" i="2"/>
  <c r="B42" i="2"/>
  <c r="B41" i="2"/>
  <c r="B40" i="2"/>
  <c r="B39" i="2"/>
  <c r="B38" i="2"/>
  <c r="B37" i="2"/>
  <c r="B36" i="2"/>
  <c r="B35" i="2"/>
  <c r="B34" i="2"/>
  <c r="B33" i="2"/>
  <c r="B32" i="2"/>
  <c r="B31" i="2"/>
  <c r="B30" i="2"/>
  <c r="B29" i="2"/>
  <c r="B28" i="2"/>
  <c r="B27" i="2"/>
  <c r="B26" i="2"/>
  <c r="B25" i="2"/>
  <c r="B24" i="2"/>
  <c r="B23" i="2"/>
  <c r="B22" i="2"/>
  <c r="B21" i="2"/>
  <c r="B20" i="2"/>
  <c r="B19" i="2"/>
  <c r="B18" i="2"/>
  <c r="B17" i="2"/>
  <c r="B16" i="2"/>
  <c r="B15" i="2"/>
  <c r="B14" i="2"/>
  <c r="B13" i="2"/>
  <c r="B12" i="2"/>
  <c r="B11" i="2"/>
  <c r="B10" i="2"/>
  <c r="B9" i="2"/>
  <c r="B8" i="2"/>
  <c r="B7" i="2"/>
  <c r="B6" i="2"/>
  <c r="B5" i="2"/>
  <c r="B4" i="2"/>
  <c r="B3" i="2"/>
  <c r="B2" i="2"/>
  <c r="J15" i="1" l="1"/>
  <c r="J14" i="1"/>
  <c r="J12" i="1"/>
  <c r="J11" i="1"/>
  <c r="A15" i="1" l="1"/>
  <c r="A14" i="1"/>
  <c r="F12" i="1"/>
  <c r="F11" i="1"/>
  <c r="J6" i="1"/>
  <c r="J5" i="1"/>
  <c r="J3" i="1"/>
  <c r="F3" i="1"/>
  <c r="J2" i="1"/>
  <c r="F2" i="1"/>
  <c r="W12" i="2"/>
  <c r="X29" i="2"/>
  <c r="A15" i="2"/>
  <c r="G15" i="2"/>
  <c r="Z42" i="2"/>
  <c r="V19" i="2"/>
  <c r="T36" i="2"/>
  <c r="L32" i="2"/>
  <c r="W32" i="2"/>
  <c r="F20" i="2"/>
  <c r="K18" i="2"/>
  <c r="X4" i="2"/>
  <c r="X47" i="2"/>
  <c r="S34" i="2"/>
  <c r="X45" i="2"/>
  <c r="L3" i="2"/>
  <c r="M48" i="2"/>
  <c r="M29" i="2"/>
  <c r="E49" i="2"/>
  <c r="L45" i="2"/>
  <c r="L20" i="2"/>
  <c r="O12" i="2"/>
  <c r="F28" i="2"/>
  <c r="A49" i="2"/>
  <c r="W43" i="2"/>
  <c r="Z12" i="2"/>
  <c r="E6" i="2"/>
  <c r="K19" i="2"/>
  <c r="E25" i="2"/>
  <c r="D17" i="2"/>
  <c r="X12" i="2"/>
  <c r="D43" i="2"/>
  <c r="F8" i="2"/>
  <c r="D40" i="2"/>
  <c r="L50" i="2"/>
  <c r="F40" i="2"/>
  <c r="K45" i="2"/>
  <c r="W17" i="2"/>
  <c r="O45" i="2"/>
  <c r="G37" i="2"/>
  <c r="T51" i="2"/>
  <c r="I2" i="2"/>
  <c r="S16" i="2"/>
  <c r="S37" i="2"/>
  <c r="D15" i="2"/>
  <c r="R11" i="2"/>
  <c r="L17" i="2"/>
  <c r="Y39" i="2"/>
  <c r="F30" i="2"/>
  <c r="P49" i="2"/>
  <c r="G2" i="2"/>
  <c r="Y7" i="2"/>
  <c r="C26" i="2"/>
  <c r="P41" i="2"/>
  <c r="G45" i="2"/>
  <c r="N31" i="2"/>
  <c r="Y50" i="2"/>
  <c r="R44" i="2"/>
  <c r="M50" i="2"/>
  <c r="S39" i="2"/>
  <c r="C44" i="2"/>
  <c r="H38" i="2"/>
  <c r="N46" i="2"/>
  <c r="V33" i="2"/>
  <c r="K20" i="2"/>
  <c r="F10" i="2"/>
  <c r="E30" i="2"/>
  <c r="V32" i="2"/>
  <c r="N20" i="2"/>
  <c r="D10" i="2"/>
  <c r="G9" i="2"/>
  <c r="C41" i="2"/>
  <c r="Y2" i="2"/>
  <c r="C11" i="2"/>
  <c r="H10" i="2"/>
  <c r="D13" i="2"/>
  <c r="H2" i="2"/>
  <c r="D21" i="2"/>
  <c r="A3" i="2"/>
  <c r="V41" i="2"/>
  <c r="G10" i="2"/>
  <c r="T13" i="2"/>
  <c r="M37" i="2"/>
  <c r="X5" i="2"/>
  <c r="C17" i="2"/>
  <c r="D38" i="2"/>
  <c r="S12" i="2"/>
  <c r="Y44" i="2"/>
  <c r="A20" i="2"/>
  <c r="O4" i="2"/>
  <c r="Z14" i="2"/>
  <c r="O25" i="2"/>
  <c r="N38" i="2"/>
  <c r="G32" i="2"/>
  <c r="T29" i="2"/>
  <c r="N3" i="2"/>
  <c r="H20" i="2"/>
  <c r="X28" i="2"/>
  <c r="X15" i="2"/>
  <c r="K13" i="2"/>
  <c r="C3" i="2"/>
  <c r="L14" i="2"/>
  <c r="I12" i="2"/>
  <c r="N39" i="2"/>
  <c r="Z10" i="2"/>
  <c r="D48" i="2"/>
  <c r="D20" i="2"/>
  <c r="G35" i="2"/>
  <c r="T46" i="2"/>
  <c r="W27" i="2"/>
  <c r="K21" i="2"/>
  <c r="M13" i="2"/>
  <c r="F6" i="2"/>
  <c r="P2" i="2"/>
  <c r="M10" i="2"/>
  <c r="T15" i="2"/>
  <c r="V48" i="2"/>
  <c r="N41" i="2"/>
  <c r="W3" i="2"/>
  <c r="P31" i="2"/>
  <c r="T28" i="2"/>
  <c r="Z17" i="2"/>
  <c r="V46" i="2"/>
  <c r="F7" i="2"/>
  <c r="R39" i="2"/>
  <c r="E28" i="2"/>
  <c r="F42" i="2"/>
  <c r="F23" i="2"/>
  <c r="D49" i="2"/>
  <c r="I3" i="2"/>
  <c r="D19" i="2"/>
  <c r="W44" i="2"/>
  <c r="D11" i="2"/>
  <c r="Y14" i="2"/>
  <c r="V44" i="2"/>
  <c r="D51" i="2"/>
  <c r="W38" i="2"/>
  <c r="N6" i="2"/>
  <c r="M9" i="2"/>
  <c r="S43" i="2"/>
  <c r="O37" i="2"/>
  <c r="Y4" i="2"/>
  <c r="M34" i="2"/>
  <c r="Y5" i="2"/>
  <c r="L47" i="2"/>
  <c r="C6" i="2"/>
  <c r="R9" i="2"/>
  <c r="H18" i="2"/>
  <c r="G14" i="2"/>
  <c r="H44" i="2"/>
  <c r="P39" i="2"/>
  <c r="W6" i="2"/>
  <c r="L30" i="2"/>
  <c r="E48" i="2"/>
  <c r="Z34" i="2"/>
  <c r="A29" i="2"/>
  <c r="H24" i="2"/>
  <c r="N47" i="2"/>
  <c r="S13" i="2"/>
  <c r="P30" i="2"/>
  <c r="C12" i="2"/>
  <c r="Z29" i="2"/>
  <c r="I32" i="2"/>
  <c r="O42" i="2"/>
  <c r="I40" i="2"/>
  <c r="K30" i="2"/>
  <c r="M4" i="2"/>
  <c r="E46" i="2"/>
  <c r="M24" i="2"/>
  <c r="N25" i="2"/>
  <c r="Y41" i="2"/>
  <c r="Z37" i="2"/>
  <c r="R16" i="2"/>
  <c r="X10" i="2"/>
  <c r="D46" i="2"/>
  <c r="G34" i="2"/>
  <c r="D6" i="2"/>
  <c r="W48" i="2"/>
  <c r="V4" i="2"/>
  <c r="K27" i="2"/>
  <c r="G44" i="2"/>
  <c r="Z20" i="2"/>
  <c r="G48" i="2"/>
  <c r="V18" i="2"/>
  <c r="E5" i="2"/>
  <c r="O15" i="2"/>
  <c r="O44" i="2"/>
  <c r="L31" i="2"/>
  <c r="E15" i="2"/>
  <c r="M42" i="2"/>
  <c r="I25" i="2"/>
  <c r="Z11" i="2"/>
  <c r="O20" i="2"/>
  <c r="M7" i="2"/>
  <c r="P7" i="2"/>
  <c r="L51" i="2"/>
  <c r="T35" i="2"/>
  <c r="A18" i="2"/>
  <c r="E42" i="2"/>
  <c r="W22" i="2"/>
  <c r="W47" i="2"/>
  <c r="S36" i="2"/>
  <c r="O17" i="2"/>
  <c r="I27" i="2"/>
  <c r="M51" i="2"/>
  <c r="V9" i="2"/>
  <c r="L4" i="2"/>
  <c r="W13" i="2"/>
  <c r="R36" i="2"/>
  <c r="A31" i="2"/>
  <c r="D2" i="2"/>
  <c r="V27" i="2"/>
  <c r="O47" i="2"/>
  <c r="Z31" i="2"/>
  <c r="R17" i="2"/>
  <c r="D41" i="2"/>
  <c r="Z25" i="2"/>
  <c r="V38" i="2"/>
  <c r="G4" i="2"/>
  <c r="V37" i="2"/>
  <c r="Y16" i="2"/>
  <c r="M14" i="2"/>
  <c r="I21" i="2"/>
  <c r="K28" i="2"/>
  <c r="C16" i="2"/>
  <c r="P28" i="2"/>
  <c r="A40" i="2"/>
  <c r="D47" i="2"/>
  <c r="K41" i="2"/>
  <c r="Z32" i="2"/>
  <c r="W29" i="2"/>
  <c r="M41" i="2"/>
  <c r="L5" i="2"/>
  <c r="K2" i="2"/>
  <c r="L40" i="2"/>
  <c r="A7" i="2"/>
  <c r="L29" i="2"/>
  <c r="X48" i="2"/>
  <c r="H47" i="2"/>
  <c r="W34" i="2"/>
  <c r="G8" i="2"/>
  <c r="T31" i="2"/>
  <c r="Z35" i="2"/>
  <c r="H34" i="2"/>
  <c r="C25" i="2"/>
  <c r="X11" i="2"/>
  <c r="C23" i="2"/>
  <c r="S28" i="2"/>
  <c r="M39" i="2"/>
  <c r="S38" i="2"/>
  <c r="A2" i="2"/>
  <c r="R42" i="2"/>
  <c r="H50" i="2"/>
  <c r="H45" i="2"/>
  <c r="E24" i="2"/>
  <c r="O18" i="2"/>
  <c r="C43" i="2"/>
  <c r="D9" i="2"/>
  <c r="S35" i="2"/>
  <c r="T43" i="2"/>
  <c r="E13" i="2"/>
  <c r="G31" i="2"/>
  <c r="N12" i="2"/>
  <c r="D3" i="2"/>
  <c r="W39" i="2"/>
  <c r="I35" i="2"/>
  <c r="C45" i="2"/>
  <c r="T50" i="2"/>
  <c r="A13" i="2"/>
  <c r="R40" i="2"/>
  <c r="M31" i="2"/>
  <c r="S32" i="2"/>
  <c r="E21" i="2"/>
  <c r="T49" i="2"/>
  <c r="I36" i="2"/>
  <c r="D22" i="2"/>
  <c r="K24" i="2"/>
  <c r="P4" i="2"/>
  <c r="F3" i="2"/>
  <c r="L15" i="2"/>
  <c r="M11" i="2"/>
  <c r="P18" i="2"/>
  <c r="N33" i="2"/>
  <c r="S2" i="2"/>
  <c r="X44" i="2"/>
  <c r="R46" i="2"/>
  <c r="K44" i="2"/>
  <c r="G21" i="2"/>
  <c r="O49" i="2"/>
  <c r="O3" i="2"/>
  <c r="D23" i="2"/>
  <c r="C13" i="2"/>
  <c r="M36" i="2"/>
  <c r="R48" i="2"/>
  <c r="Z51" i="2"/>
  <c r="N18" i="2"/>
  <c r="X49" i="2"/>
  <c r="W19" i="2"/>
  <c r="D37" i="2"/>
  <c r="Y30" i="2"/>
  <c r="X17" i="2"/>
  <c r="V13" i="2"/>
  <c r="H21" i="2"/>
  <c r="S18" i="2"/>
  <c r="R34" i="2"/>
  <c r="P14" i="2"/>
  <c r="W5" i="2"/>
  <c r="T17" i="2"/>
  <c r="Z36" i="2"/>
  <c r="Z13" i="2"/>
  <c r="Z39" i="2"/>
  <c r="C28" i="2"/>
  <c r="R35" i="2"/>
  <c r="V25" i="2"/>
  <c r="R24" i="2"/>
  <c r="N34" i="2"/>
  <c r="Z44" i="2"/>
  <c r="H3" i="2"/>
  <c r="M22" i="2"/>
  <c r="Z24" i="2"/>
  <c r="W21" i="2"/>
  <c r="F48" i="2"/>
  <c r="H5" i="2"/>
  <c r="Y8" i="2"/>
  <c r="L37" i="2"/>
  <c r="S22" i="2"/>
  <c r="I44" i="2"/>
  <c r="A50" i="2"/>
  <c r="V17" i="2"/>
  <c r="F13" i="2"/>
  <c r="K37" i="2"/>
  <c r="A48" i="2"/>
  <c r="K26" i="2"/>
  <c r="T18" i="2"/>
  <c r="K33" i="2"/>
  <c r="V39" i="2"/>
  <c r="O28" i="2"/>
  <c r="N27" i="2"/>
  <c r="W49" i="2"/>
  <c r="T22" i="2"/>
  <c r="S14" i="2"/>
  <c r="Y22" i="2"/>
  <c r="K50" i="2"/>
  <c r="W46" i="2"/>
  <c r="T21" i="2"/>
  <c r="V8" i="2"/>
  <c r="E36" i="2"/>
  <c r="W24" i="2"/>
  <c r="R15" i="2"/>
  <c r="L43" i="2"/>
  <c r="F5" i="2"/>
  <c r="O14" i="2"/>
  <c r="G29" i="2"/>
  <c r="O24" i="2"/>
  <c r="A38" i="2"/>
  <c r="L8" i="2"/>
  <c r="G7" i="2"/>
  <c r="T25" i="2"/>
  <c r="A27" i="2"/>
  <c r="E12" i="2"/>
  <c r="K3" i="2"/>
  <c r="M20" i="2"/>
  <c r="Y9" i="2"/>
  <c r="E20" i="2"/>
  <c r="Y27" i="2"/>
  <c r="F22" i="2"/>
  <c r="P50" i="2"/>
  <c r="P27" i="2"/>
  <c r="R49" i="2"/>
  <c r="G25" i="2"/>
  <c r="F26" i="2"/>
  <c r="P25" i="2"/>
  <c r="Z40" i="2"/>
  <c r="Y35" i="2"/>
  <c r="H42" i="2"/>
  <c r="I46" i="2"/>
  <c r="G26" i="2"/>
  <c r="H46" i="2"/>
  <c r="I8" i="2"/>
  <c r="I38" i="2"/>
  <c r="E14" i="2"/>
  <c r="R22" i="2"/>
  <c r="G49" i="2"/>
  <c r="G24" i="2"/>
  <c r="H31" i="2"/>
  <c r="E4" i="2"/>
  <c r="X41" i="2"/>
  <c r="S4" i="2"/>
  <c r="D45" i="2"/>
  <c r="H4" i="2"/>
  <c r="N22" i="2"/>
  <c r="V43" i="2"/>
  <c r="V10" i="2"/>
  <c r="W4" i="2"/>
  <c r="D42" i="2"/>
  <c r="T42" i="2"/>
  <c r="P44" i="2"/>
  <c r="X14" i="2"/>
  <c r="A14" i="2"/>
  <c r="P45" i="2"/>
  <c r="F2" i="2"/>
  <c r="F31" i="2"/>
  <c r="T19" i="2"/>
  <c r="R6" i="2"/>
  <c r="H28" i="2"/>
  <c r="X24" i="2"/>
  <c r="K12" i="2"/>
  <c r="D14" i="2"/>
  <c r="W8" i="2"/>
  <c r="G20" i="2"/>
  <c r="W45" i="2"/>
  <c r="K39" i="2"/>
  <c r="S9" i="2"/>
  <c r="Z33" i="2"/>
  <c r="K32" i="2"/>
  <c r="H40" i="2"/>
  <c r="P23" i="2"/>
  <c r="X38" i="2"/>
  <c r="L41" i="2"/>
  <c r="P35" i="2"/>
  <c r="N2" i="2"/>
  <c r="G41" i="2"/>
  <c r="I43" i="2"/>
  <c r="H14" i="2"/>
  <c r="L7" i="2"/>
  <c r="A41" i="2"/>
  <c r="I51" i="2"/>
  <c r="P5" i="2"/>
  <c r="D36" i="2"/>
  <c r="P11" i="2"/>
  <c r="H6" i="2"/>
  <c r="M38" i="2"/>
  <c r="X21" i="2"/>
  <c r="I29" i="2"/>
  <c r="L46" i="2"/>
  <c r="W51" i="2"/>
  <c r="I14" i="2"/>
  <c r="N48" i="2"/>
  <c r="X30" i="2"/>
  <c r="V3" i="2"/>
  <c r="I47" i="2"/>
  <c r="T32" i="2"/>
  <c r="X16" i="2"/>
  <c r="G11" i="2"/>
  <c r="F18" i="2"/>
  <c r="D5" i="2"/>
  <c r="S5" i="2"/>
  <c r="X25" i="2"/>
  <c r="E51" i="2"/>
  <c r="H43" i="2"/>
  <c r="W11" i="2"/>
  <c r="K4" i="2"/>
  <c r="O10" i="2"/>
  <c r="E37" i="2"/>
  <c r="O23" i="2"/>
  <c r="R38" i="2"/>
  <c r="W23" i="2"/>
  <c r="C5" i="2"/>
  <c r="I37" i="2"/>
  <c r="R41" i="2"/>
  <c r="L21" i="2"/>
  <c r="S26" i="2"/>
  <c r="I4" i="2"/>
  <c r="N28" i="2"/>
  <c r="W28" i="2"/>
  <c r="S48" i="2"/>
  <c r="F35" i="2"/>
  <c r="X9" i="2"/>
  <c r="V34" i="2"/>
  <c r="L18" i="2"/>
  <c r="C49" i="2"/>
  <c r="I15" i="2"/>
  <c r="R47" i="2"/>
  <c r="W40" i="2"/>
  <c r="F39" i="2"/>
  <c r="Z46" i="2"/>
  <c r="N5" i="2"/>
  <c r="L11" i="2"/>
  <c r="P43" i="2"/>
  <c r="N49" i="2"/>
  <c r="H41" i="2"/>
  <c r="H7" i="2"/>
  <c r="M44" i="2"/>
  <c r="S21" i="2"/>
  <c r="N14" i="2"/>
  <c r="N15" i="2"/>
  <c r="X23" i="2"/>
  <c r="L19" i="2"/>
  <c r="D16" i="2"/>
  <c r="O13" i="2"/>
  <c r="W2" i="2"/>
  <c r="L22" i="2"/>
  <c r="P13" i="2"/>
  <c r="M33" i="2"/>
  <c r="F32" i="2"/>
  <c r="Y24" i="2"/>
  <c r="S15" i="2"/>
  <c r="M12" i="2"/>
  <c r="L33" i="2"/>
  <c r="S33" i="2"/>
  <c r="E34" i="2"/>
  <c r="C36" i="2"/>
  <c r="H19" i="2"/>
  <c r="Z28" i="2"/>
  <c r="F11" i="2"/>
  <c r="N37" i="2"/>
  <c r="W7" i="2"/>
  <c r="C32" i="2"/>
  <c r="I50" i="2"/>
  <c r="P46" i="2"/>
  <c r="M32" i="2"/>
  <c r="E22" i="2"/>
  <c r="S20" i="2"/>
  <c r="G19" i="2"/>
  <c r="Y6" i="2"/>
  <c r="F16" i="2"/>
  <c r="V14" i="2"/>
  <c r="P19" i="2"/>
  <c r="A45" i="2"/>
  <c r="I34" i="2"/>
  <c r="F12" i="2"/>
  <c r="O33" i="2"/>
  <c r="Y10" i="2"/>
  <c r="H17" i="2"/>
  <c r="Z41" i="2"/>
  <c r="P17" i="2"/>
  <c r="K35" i="2"/>
  <c r="N43" i="2"/>
  <c r="X33" i="2"/>
  <c r="Y42" i="2"/>
  <c r="K38" i="2"/>
  <c r="A43" i="2"/>
  <c r="H22" i="2"/>
  <c r="K23" i="2"/>
  <c r="F36" i="2"/>
  <c r="A44" i="2"/>
  <c r="E47" i="2"/>
  <c r="H23" i="2"/>
  <c r="X20" i="2"/>
  <c r="S24" i="2"/>
  <c r="X40" i="2"/>
  <c r="F34" i="2"/>
  <c r="D34" i="2"/>
  <c r="R18" i="2"/>
  <c r="O2" i="2"/>
  <c r="S3" i="2"/>
  <c r="A24" i="2"/>
  <c r="H35" i="2"/>
  <c r="C2" i="2"/>
  <c r="E17" i="2"/>
  <c r="T4" i="2"/>
  <c r="P47" i="2"/>
  <c r="O46" i="2"/>
  <c r="E43" i="2"/>
  <c r="L16" i="2"/>
  <c r="T10" i="2"/>
  <c r="S6" i="2"/>
  <c r="K16" i="2"/>
  <c r="S8" i="2"/>
  <c r="O6" i="2"/>
  <c r="S11" i="2"/>
  <c r="K46" i="2"/>
  <c r="M3" i="2"/>
  <c r="H48" i="2"/>
  <c r="W10" i="2"/>
  <c r="Z3" i="2"/>
  <c r="A36" i="2"/>
  <c r="I13" i="2"/>
  <c r="I45" i="2"/>
  <c r="R51" i="2"/>
  <c r="W33" i="2"/>
  <c r="X50" i="2"/>
  <c r="S25" i="2"/>
  <c r="A34" i="2"/>
  <c r="Y36" i="2"/>
  <c r="C34" i="2"/>
  <c r="E38" i="2"/>
  <c r="D4" i="2"/>
  <c r="H49" i="2"/>
  <c r="P15" i="2"/>
  <c r="G13" i="2"/>
  <c r="F49" i="2"/>
  <c r="K11" i="2"/>
  <c r="Y26" i="2"/>
  <c r="P42" i="2"/>
  <c r="X7" i="2"/>
  <c r="V26" i="2"/>
  <c r="P24" i="2"/>
  <c r="N45" i="2"/>
  <c r="I30" i="2"/>
  <c r="F44" i="2"/>
  <c r="G3" i="2"/>
  <c r="M46" i="2"/>
  <c r="L39" i="2"/>
  <c r="O19" i="2"/>
  <c r="M45" i="2"/>
  <c r="D39" i="2"/>
  <c r="E7" i="2"/>
  <c r="G17" i="2"/>
  <c r="T11" i="2"/>
  <c r="E18" i="2"/>
  <c r="P8" i="2"/>
  <c r="Z49" i="2"/>
  <c r="H51" i="2"/>
  <c r="R32" i="2"/>
  <c r="V47" i="2"/>
  <c r="S17" i="2"/>
  <c r="H27" i="2"/>
  <c r="M15" i="2"/>
  <c r="X35" i="2"/>
  <c r="K36" i="2"/>
  <c r="G30" i="2"/>
  <c r="A35" i="2"/>
  <c r="O51" i="2"/>
  <c r="F19" i="2"/>
  <c r="O50" i="2"/>
  <c r="R45" i="2"/>
  <c r="N42" i="2"/>
  <c r="L36" i="2"/>
  <c r="R50" i="2"/>
  <c r="T47" i="2"/>
  <c r="O26" i="2"/>
  <c r="M6" i="2"/>
  <c r="L26" i="2"/>
  <c r="T45" i="2"/>
  <c r="O41" i="2"/>
  <c r="K6" i="2"/>
  <c r="C33" i="2"/>
  <c r="N29" i="2"/>
  <c r="K10" i="2"/>
  <c r="A51" i="2"/>
  <c r="A21" i="2"/>
  <c r="I24" i="2"/>
  <c r="I10" i="2"/>
  <c r="T27" i="2"/>
  <c r="A47" i="2"/>
  <c r="I23" i="2"/>
  <c r="D44" i="2"/>
  <c r="R23" i="2"/>
  <c r="P40" i="2"/>
  <c r="E9" i="2"/>
  <c r="R3" i="2"/>
  <c r="T14" i="2"/>
  <c r="Y34" i="2"/>
  <c r="M21" i="2"/>
  <c r="Z27" i="2"/>
  <c r="T9" i="2"/>
  <c r="I42" i="2"/>
  <c r="F29" i="2"/>
  <c r="E23" i="2"/>
  <c r="S19" i="2"/>
  <c r="I16" i="2"/>
  <c r="F37" i="2"/>
  <c r="V29" i="2"/>
  <c r="F24" i="2"/>
  <c r="N19" i="2"/>
  <c r="V20" i="2"/>
  <c r="S47" i="2"/>
  <c r="V23" i="2"/>
  <c r="E16" i="2"/>
  <c r="P26" i="2"/>
  <c r="Z18" i="2"/>
  <c r="M18" i="2"/>
  <c r="S51" i="2"/>
  <c r="R12" i="2"/>
  <c r="O48" i="2"/>
  <c r="E31" i="2"/>
  <c r="T33" i="2"/>
  <c r="X51" i="2"/>
  <c r="Z6" i="2"/>
  <c r="V50" i="2"/>
  <c r="R7" i="2"/>
  <c r="P22" i="2"/>
  <c r="E19" i="2"/>
  <c r="I9" i="2"/>
  <c r="A10" i="2"/>
  <c r="C27" i="2"/>
  <c r="C10" i="2"/>
  <c r="L42" i="2"/>
  <c r="C51" i="2"/>
  <c r="M47" i="2"/>
  <c r="I19" i="2"/>
  <c r="F14" i="2"/>
  <c r="E32" i="2"/>
  <c r="N7" i="2"/>
  <c r="V31" i="2"/>
  <c r="C24" i="2"/>
  <c r="O9" i="2"/>
  <c r="D50" i="2"/>
  <c r="Z38" i="2"/>
  <c r="N40" i="2"/>
  <c r="D28" i="2"/>
  <c r="R2" i="2"/>
  <c r="Y11" i="2"/>
  <c r="V11" i="2"/>
  <c r="Y13" i="2"/>
  <c r="G36" i="2"/>
  <c r="I31" i="2"/>
  <c r="R25" i="2"/>
  <c r="D31" i="2"/>
  <c r="X32" i="2"/>
  <c r="Z2" i="2"/>
  <c r="E27" i="2"/>
  <c r="Z26" i="2"/>
  <c r="P34" i="2"/>
  <c r="E44" i="2"/>
  <c r="A5" i="2"/>
  <c r="N36" i="2"/>
  <c r="A37" i="2"/>
  <c r="Z43" i="2"/>
  <c r="Y49" i="2"/>
  <c r="Z15" i="2"/>
  <c r="N8" i="2"/>
  <c r="O11" i="2"/>
  <c r="H16" i="2"/>
  <c r="H9" i="2"/>
  <c r="R28" i="2"/>
  <c r="C40" i="2"/>
  <c r="G12" i="2"/>
  <c r="P36" i="2"/>
  <c r="S49" i="2"/>
  <c r="G46" i="2"/>
  <c r="L25" i="2"/>
  <c r="Y48" i="2"/>
  <c r="I6" i="2"/>
  <c r="K51" i="2"/>
  <c r="C7" i="2"/>
  <c r="G16" i="2"/>
  <c r="R14" i="2"/>
  <c r="Y17" i="2"/>
  <c r="L28" i="2"/>
  <c r="G51" i="2"/>
  <c r="A28" i="2"/>
  <c r="S10" i="2"/>
  <c r="F47" i="2"/>
  <c r="D27" i="2"/>
  <c r="Z22" i="2"/>
  <c r="Z9" i="2"/>
  <c r="T5" i="2"/>
  <c r="E45" i="2"/>
  <c r="M17" i="2"/>
  <c r="W16" i="2"/>
  <c r="A4" i="2"/>
  <c r="G50" i="2"/>
  <c r="C38" i="2"/>
  <c r="W20" i="2"/>
  <c r="C21" i="2"/>
  <c r="A46" i="2"/>
  <c r="I26" i="2"/>
  <c r="T23" i="2"/>
  <c r="P21" i="2"/>
  <c r="W26" i="2"/>
  <c r="L12" i="2"/>
  <c r="V16" i="2"/>
  <c r="E26" i="2"/>
  <c r="T38" i="2"/>
  <c r="P48" i="2"/>
  <c r="C20" i="2"/>
  <c r="S7" i="2"/>
  <c r="H11" i="2"/>
  <c r="D32" i="2"/>
  <c r="R43" i="2"/>
  <c r="M19" i="2"/>
  <c r="E35" i="2"/>
  <c r="Y25" i="2"/>
  <c r="K48" i="2"/>
  <c r="Z8" i="2"/>
  <c r="I48" i="2"/>
  <c r="C48" i="2"/>
  <c r="M35" i="2"/>
  <c r="T44" i="2"/>
  <c r="L24" i="2"/>
  <c r="H29" i="2"/>
  <c r="T20" i="2"/>
  <c r="I39" i="2"/>
  <c r="Y45" i="2"/>
  <c r="S29" i="2"/>
  <c r="X27" i="2"/>
  <c r="Y47" i="2"/>
  <c r="R8" i="2"/>
  <c r="L35" i="2"/>
  <c r="P33" i="2"/>
  <c r="K43" i="2"/>
  <c r="V49" i="2"/>
  <c r="L27" i="2"/>
  <c r="E2" i="2"/>
  <c r="O8" i="2"/>
  <c r="X31" i="2"/>
  <c r="R37" i="2"/>
  <c r="G5" i="2"/>
  <c r="P38" i="2"/>
  <c r="V15" i="2"/>
  <c r="V35" i="2"/>
  <c r="N44" i="2"/>
  <c r="G43" i="2"/>
  <c r="G22" i="2"/>
  <c r="K9" i="2"/>
  <c r="S45" i="2"/>
  <c r="H30" i="2"/>
  <c r="X26" i="2"/>
  <c r="R21" i="2"/>
  <c r="Y12" i="2"/>
  <c r="L23" i="2"/>
  <c r="F41" i="2"/>
  <c r="N23" i="2"/>
  <c r="W25" i="2"/>
  <c r="L48" i="2"/>
  <c r="L10" i="2"/>
  <c r="F51" i="2"/>
  <c r="Z47" i="2"/>
  <c r="R27" i="2"/>
  <c r="F38" i="2"/>
  <c r="P20" i="2"/>
  <c r="C50" i="2"/>
  <c r="Z7" i="2"/>
  <c r="F33" i="2"/>
  <c r="D24" i="2"/>
  <c r="N35" i="2"/>
  <c r="Y28" i="2"/>
  <c r="V40" i="2"/>
  <c r="Z21" i="2"/>
  <c r="K49" i="2"/>
  <c r="X39" i="2"/>
  <c r="X6" i="2"/>
  <c r="D8" i="2"/>
  <c r="N10" i="2"/>
  <c r="C46" i="2"/>
  <c r="F50" i="2"/>
  <c r="R29" i="2"/>
  <c r="Z19" i="2"/>
  <c r="A8" i="2"/>
  <c r="M8" i="2"/>
  <c r="T37" i="2"/>
  <c r="H32" i="2"/>
  <c r="W9" i="2"/>
  <c r="Y19" i="2"/>
  <c r="W42" i="2"/>
  <c r="N4" i="2"/>
  <c r="T40" i="2"/>
  <c r="C4" i="2"/>
  <c r="O35" i="2"/>
  <c r="V45" i="2"/>
  <c r="T3" i="2"/>
  <c r="O43" i="2"/>
  <c r="A32" i="2"/>
  <c r="I22" i="2"/>
  <c r="Y37" i="2"/>
  <c r="K8" i="2"/>
  <c r="A6" i="2"/>
  <c r="H26" i="2"/>
  <c r="W35" i="2"/>
  <c r="Y38" i="2"/>
  <c r="F9" i="2"/>
  <c r="H8" i="2"/>
  <c r="T16" i="2"/>
  <c r="V42" i="2"/>
  <c r="X2" i="2"/>
  <c r="S40" i="2"/>
  <c r="M16" i="2"/>
  <c r="F46" i="2"/>
  <c r="A42" i="2"/>
  <c r="S27" i="2"/>
  <c r="W37" i="2"/>
  <c r="H36" i="2"/>
  <c r="Z48" i="2"/>
  <c r="Z30" i="2"/>
  <c r="I20" i="2"/>
  <c r="X42" i="2"/>
  <c r="V21" i="2"/>
  <c r="F25" i="2"/>
  <c r="P37" i="2"/>
  <c r="K14" i="2"/>
  <c r="A12" i="2"/>
  <c r="K47" i="2"/>
  <c r="H39" i="2"/>
  <c r="S50" i="2"/>
  <c r="R19" i="2"/>
  <c r="M23" i="2"/>
  <c r="L49" i="2"/>
  <c r="I11" i="2"/>
  <c r="M28" i="2"/>
  <c r="S31" i="2"/>
  <c r="Y21" i="2"/>
  <c r="P6" i="2"/>
  <c r="H15" i="2"/>
  <c r="G39" i="2"/>
  <c r="R10" i="2"/>
  <c r="N21" i="2"/>
  <c r="O36" i="2"/>
  <c r="P10" i="2"/>
  <c r="V24" i="2"/>
  <c r="M25" i="2"/>
  <c r="O22" i="2"/>
  <c r="Y15" i="2"/>
  <c r="S30" i="2"/>
  <c r="R13" i="2"/>
  <c r="M43" i="2"/>
  <c r="X46" i="2"/>
  <c r="C19" i="2"/>
  <c r="G33" i="2"/>
  <c r="T8" i="2"/>
  <c r="K40" i="2"/>
  <c r="C37" i="2"/>
  <c r="K22" i="2"/>
  <c r="M49" i="2"/>
  <c r="I49" i="2"/>
  <c r="D18" i="2"/>
  <c r="Y3" i="2"/>
  <c r="L6" i="2"/>
  <c r="C18" i="2"/>
  <c r="N30" i="2"/>
  <c r="L38" i="2"/>
  <c r="P29" i="2"/>
  <c r="X8" i="2"/>
  <c r="F15" i="2"/>
  <c r="A9" i="2"/>
  <c r="Z16" i="2"/>
  <c r="C31" i="2"/>
  <c r="N32" i="2"/>
  <c r="A25" i="2"/>
  <c r="O31" i="2"/>
  <c r="D7" i="2"/>
  <c r="Z23" i="2"/>
  <c r="D25" i="2"/>
  <c r="C47" i="2"/>
  <c r="E41" i="2"/>
  <c r="E39" i="2"/>
  <c r="T7" i="2"/>
  <c r="R4" i="2"/>
  <c r="D30" i="2"/>
  <c r="R31" i="2"/>
  <c r="T41" i="2"/>
  <c r="R26" i="2"/>
  <c r="X3" i="2"/>
  <c r="I18" i="2"/>
  <c r="I17" i="2"/>
  <c r="K31" i="2"/>
  <c r="T12" i="2"/>
  <c r="V5" i="2"/>
  <c r="X22" i="2"/>
  <c r="I28" i="2"/>
  <c r="I33" i="2"/>
  <c r="L44" i="2"/>
  <c r="O27" i="2"/>
  <c r="Z5" i="2"/>
  <c r="I7" i="2"/>
  <c r="V36" i="2"/>
  <c r="S41" i="2"/>
  <c r="C39" i="2"/>
  <c r="A33" i="2"/>
  <c r="W18" i="2"/>
  <c r="D26" i="2"/>
  <c r="N11" i="2"/>
  <c r="A16" i="2"/>
  <c r="X37" i="2"/>
  <c r="Z45" i="2"/>
  <c r="F21" i="2"/>
  <c r="V51" i="2"/>
  <c r="C14" i="2"/>
  <c r="A19" i="2"/>
  <c r="H33" i="2"/>
  <c r="G42" i="2"/>
  <c r="C29" i="2"/>
  <c r="K17" i="2"/>
  <c r="H25" i="2"/>
  <c r="X34" i="2"/>
  <c r="Y18" i="2"/>
  <c r="X18" i="2"/>
  <c r="L13" i="2"/>
  <c r="A22" i="2"/>
  <c r="C8" i="2"/>
  <c r="N13" i="2"/>
  <c r="N51" i="2"/>
  <c r="P16" i="2"/>
  <c r="R30" i="2"/>
  <c r="G27" i="2"/>
  <c r="Y32" i="2"/>
  <c r="N26" i="2"/>
  <c r="K42" i="2"/>
  <c r="V6" i="2"/>
  <c r="R5" i="2"/>
  <c r="F43" i="2"/>
  <c r="E40" i="2"/>
  <c r="G28" i="2"/>
  <c r="W36" i="2"/>
  <c r="P12" i="2"/>
  <c r="L9" i="2"/>
  <c r="V2" i="2"/>
  <c r="Y51" i="2"/>
  <c r="C9" i="2"/>
  <c r="W14" i="2"/>
  <c r="E33" i="2"/>
  <c r="H12" i="2"/>
  <c r="E11" i="2"/>
  <c r="K7" i="2"/>
  <c r="Y20" i="2"/>
  <c r="Y46" i="2"/>
  <c r="W41" i="2"/>
  <c r="O30" i="2"/>
  <c r="M27" i="2"/>
  <c r="E8" i="2"/>
  <c r="S46" i="2"/>
  <c r="W31" i="2"/>
  <c r="P9" i="2"/>
  <c r="T39" i="2"/>
  <c r="C42" i="2"/>
  <c r="E50" i="2"/>
  <c r="A11" i="2"/>
  <c r="M2" i="2"/>
  <c r="Z4" i="2"/>
  <c r="Z50" i="2"/>
  <c r="O32" i="2"/>
  <c r="M26" i="2"/>
  <c r="N17" i="2"/>
  <c r="F45" i="2"/>
  <c r="W15" i="2"/>
  <c r="V7" i="2"/>
  <c r="W50" i="2"/>
  <c r="K34" i="2"/>
  <c r="V30" i="2"/>
  <c r="O29" i="2"/>
  <c r="X13" i="2"/>
  <c r="C22" i="2"/>
  <c r="X43" i="2"/>
  <c r="M5" i="2"/>
  <c r="O16" i="2"/>
  <c r="L34" i="2"/>
  <c r="S42" i="2"/>
  <c r="I41" i="2"/>
  <c r="T24" i="2"/>
  <c r="Y33" i="2"/>
  <c r="Y40" i="2"/>
  <c r="O5" i="2"/>
  <c r="A39" i="2"/>
  <c r="S44" i="2"/>
  <c r="L2" i="2"/>
  <c r="G38" i="2"/>
  <c r="R33" i="2"/>
  <c r="T48" i="2"/>
  <c r="K5" i="2"/>
  <c r="P3" i="2"/>
  <c r="O21" i="2"/>
  <c r="D35" i="2"/>
  <c r="T6" i="2"/>
  <c r="T30" i="2"/>
  <c r="X36" i="2"/>
  <c r="Y23" i="2"/>
  <c r="F4" i="2"/>
  <c r="T2" i="2"/>
  <c r="E29" i="2"/>
  <c r="T26" i="2"/>
  <c r="G18" i="2"/>
  <c r="X19" i="2"/>
  <c r="D29" i="2"/>
  <c r="H37" i="2"/>
  <c r="N50" i="2"/>
  <c r="D12" i="2"/>
  <c r="H13" i="2"/>
  <c r="Y31" i="2"/>
  <c r="A26" i="2"/>
  <c r="R20" i="2"/>
  <c r="C15" i="2"/>
  <c r="C30" i="2"/>
  <c r="O7" i="2"/>
  <c r="A23" i="2"/>
  <c r="C35" i="2"/>
  <c r="O40" i="2"/>
  <c r="V22" i="2"/>
  <c r="M40" i="2"/>
  <c r="N16" i="2"/>
  <c r="E10" i="2"/>
  <c r="M30" i="2"/>
  <c r="G47" i="2"/>
  <c r="G6" i="2"/>
  <c r="E3" i="2"/>
  <c r="T34" i="2"/>
  <c r="P32" i="2"/>
  <c r="N9" i="2"/>
  <c r="G40" i="2"/>
  <c r="S23" i="2"/>
  <c r="K25" i="2"/>
  <c r="K29" i="2"/>
  <c r="W30" i="2"/>
  <c r="P51" i="2"/>
  <c r="D33" i="2"/>
  <c r="G23" i="2"/>
  <c r="Y43" i="2"/>
  <c r="O38" i="2"/>
  <c r="V12" i="2"/>
  <c r="F17" i="2"/>
  <c r="A17" i="2"/>
  <c r="F27" i="2"/>
  <c r="O39" i="2"/>
  <c r="K15" i="2"/>
  <c r="N24" i="2"/>
  <c r="O34" i="2"/>
  <c r="A30" i="2"/>
  <c r="Y29" i="2"/>
  <c r="I5" i="2"/>
  <c r="V28" i="2"/>
  <c r="J4" i="2" l="1"/>
  <c r="AG24" i="2"/>
  <c r="AM24" i="2"/>
  <c r="AI24" i="2"/>
  <c r="AS24" i="2"/>
  <c r="AN24" i="2"/>
  <c r="AE24" i="2"/>
  <c r="AH24" i="2"/>
  <c r="AO24" i="2"/>
  <c r="AJ24" i="2"/>
  <c r="AL24" i="2"/>
  <c r="AK24" i="2"/>
  <c r="AF24" i="2"/>
  <c r="AD24" i="2"/>
  <c r="Q39" i="2"/>
  <c r="AH51" i="2"/>
  <c r="AK51" i="2"/>
  <c r="AF51" i="2"/>
  <c r="AD51" i="2"/>
  <c r="AG51" i="2"/>
  <c r="AM51" i="2"/>
  <c r="AS51" i="2"/>
  <c r="AN51" i="2"/>
  <c r="AI51" i="2"/>
  <c r="AO51" i="2"/>
  <c r="AJ51" i="2"/>
  <c r="AE51" i="2"/>
  <c r="AL51" i="2"/>
  <c r="AB20" i="2"/>
  <c r="AB35" i="2"/>
  <c r="Q48" i="2"/>
  <c r="Q26" i="2"/>
  <c r="AB49" i="2"/>
  <c r="AB29" i="2"/>
  <c r="AB7" i="2"/>
  <c r="J35" i="2"/>
  <c r="J20" i="2"/>
  <c r="J51" i="2"/>
  <c r="AB14" i="2"/>
  <c r="J7" i="2"/>
  <c r="AA43" i="2"/>
  <c r="AH10" i="2"/>
  <c r="AK10" i="2"/>
  <c r="AF10" i="2"/>
  <c r="AD10" i="2"/>
  <c r="AG10" i="2"/>
  <c r="AI10" i="2"/>
  <c r="AS10" i="2"/>
  <c r="AN10" i="2"/>
  <c r="AM10" i="2"/>
  <c r="AE10" i="2"/>
  <c r="AL10" i="2"/>
  <c r="AO10" i="2"/>
  <c r="AJ10" i="2"/>
  <c r="AA51" i="2"/>
  <c r="AB32" i="2"/>
  <c r="AB41" i="2"/>
  <c r="AD27" i="2"/>
  <c r="AG27" i="2"/>
  <c r="AF27" i="2"/>
  <c r="AS27" i="2"/>
  <c r="AJ27" i="2"/>
  <c r="AM27" i="2"/>
  <c r="AL27" i="2"/>
  <c r="AO27" i="2"/>
  <c r="AI27" i="2"/>
  <c r="AE27" i="2"/>
  <c r="AH27" i="2"/>
  <c r="AK27" i="2"/>
  <c r="AN27" i="2"/>
  <c r="AF20" i="2"/>
  <c r="AL20" i="2"/>
  <c r="AO20" i="2"/>
  <c r="AS20" i="2"/>
  <c r="AG20" i="2"/>
  <c r="AI20" i="2"/>
  <c r="AN20" i="2"/>
  <c r="AM20" i="2"/>
  <c r="AK20" i="2"/>
  <c r="AD20" i="2"/>
  <c r="AH20" i="2"/>
  <c r="AE20" i="2"/>
  <c r="AJ20" i="2"/>
  <c r="AA23" i="2"/>
  <c r="AA10" i="2"/>
  <c r="Q18" i="2"/>
  <c r="J36" i="2"/>
  <c r="AE9" i="2"/>
  <c r="AS9" i="2"/>
  <c r="AJ9" i="2"/>
  <c r="AL9" i="2"/>
  <c r="AO9" i="2"/>
  <c r="AF9" i="2"/>
  <c r="AM9" i="2"/>
  <c r="AH9" i="2"/>
  <c r="AK9" i="2"/>
  <c r="AN9" i="2"/>
  <c r="AG9" i="2"/>
  <c r="AI9" i="2"/>
  <c r="AD9" i="2"/>
  <c r="J27" i="2"/>
  <c r="J9" i="2"/>
  <c r="Q19" i="2"/>
  <c r="J19" i="2"/>
  <c r="AB45" i="2"/>
  <c r="AB48" i="2"/>
  <c r="J11" i="2"/>
  <c r="Q51" i="2"/>
  <c r="AA36" i="2"/>
  <c r="AB18" i="2"/>
  <c r="Q2" i="2"/>
  <c r="J47" i="2"/>
  <c r="AA33" i="2"/>
  <c r="AA22" i="2"/>
  <c r="AD39" i="2"/>
  <c r="AG39" i="2"/>
  <c r="AM39" i="2"/>
  <c r="AS39" i="2"/>
  <c r="AN39" i="2"/>
  <c r="AI39" i="2"/>
  <c r="AL39" i="2"/>
  <c r="AO39" i="2"/>
  <c r="AJ39" i="2"/>
  <c r="AE39" i="2"/>
  <c r="AK39" i="2"/>
  <c r="AF39" i="2"/>
  <c r="AH39" i="2"/>
  <c r="J5" i="2"/>
  <c r="AS32" i="2"/>
  <c r="AN32" i="2"/>
  <c r="AI32" i="2"/>
  <c r="AD32" i="2"/>
  <c r="AO32" i="2"/>
  <c r="AJ32" i="2"/>
  <c r="AE32" i="2"/>
  <c r="AK32" i="2"/>
  <c r="AF32" i="2"/>
  <c r="AL32" i="2"/>
  <c r="AH32" i="2"/>
  <c r="AG32" i="2"/>
  <c r="AM32" i="2"/>
  <c r="J31" i="2"/>
  <c r="AB6" i="2"/>
  <c r="AB26" i="2"/>
  <c r="J26" i="2"/>
  <c r="J18" i="2"/>
  <c r="Q17" i="2"/>
  <c r="AK17" i="2"/>
  <c r="AD17" i="2"/>
  <c r="AG17" i="2"/>
  <c r="AM17" i="2"/>
  <c r="AF17" i="2"/>
  <c r="AS17" i="2"/>
  <c r="AL17" i="2"/>
  <c r="AI17" i="2"/>
  <c r="AO17" i="2"/>
  <c r="AN17" i="2"/>
  <c r="AE17" i="2"/>
  <c r="AJ17" i="2"/>
  <c r="AH17" i="2"/>
  <c r="AB30" i="2"/>
  <c r="AJ4" i="2"/>
  <c r="AO4" i="2"/>
  <c r="AE4" i="2"/>
  <c r="AF4" i="2"/>
  <c r="AG4" i="2"/>
  <c r="AH4" i="2"/>
  <c r="AL4" i="2"/>
  <c r="AM4" i="2"/>
  <c r="AS4" i="2"/>
  <c r="AD4" i="2"/>
  <c r="AI4" i="2"/>
  <c r="AK4" i="2"/>
  <c r="AN4" i="2"/>
  <c r="AM46" i="2"/>
  <c r="AH46" i="2"/>
  <c r="AK46" i="2"/>
  <c r="AJ46" i="2"/>
  <c r="AI46" i="2"/>
  <c r="AD46" i="2"/>
  <c r="AG46" i="2"/>
  <c r="AE46" i="2"/>
  <c r="AS46" i="2"/>
  <c r="AF46" i="2"/>
  <c r="AO46" i="2"/>
  <c r="AN46" i="2"/>
  <c r="AL46" i="2"/>
  <c r="J33" i="2"/>
  <c r="AD14" i="2"/>
  <c r="AG14" i="2"/>
  <c r="AE14" i="2"/>
  <c r="AS14" i="2"/>
  <c r="AN14" i="2"/>
  <c r="AM14" i="2"/>
  <c r="AL14" i="2"/>
  <c r="AO14" i="2"/>
  <c r="AJ14" i="2"/>
  <c r="AI14" i="2"/>
  <c r="AF14" i="2"/>
  <c r="AH14" i="2"/>
  <c r="AK14" i="2"/>
  <c r="AA48" i="2"/>
  <c r="Q37" i="2"/>
  <c r="Q11" i="2"/>
  <c r="AA19" i="2"/>
  <c r="AB21" i="2"/>
  <c r="AB9" i="2"/>
  <c r="J29" i="2"/>
  <c r="AK28" i="2"/>
  <c r="AF28" i="2"/>
  <c r="AE28" i="2"/>
  <c r="AG28" i="2"/>
  <c r="AI28" i="2"/>
  <c r="AD28" i="2"/>
  <c r="AS28" i="2"/>
  <c r="AN28" i="2"/>
  <c r="AH28" i="2"/>
  <c r="AL28" i="2"/>
  <c r="AO28" i="2"/>
  <c r="AJ28" i="2"/>
  <c r="AM28" i="2"/>
  <c r="AA30" i="2"/>
  <c r="J48" i="2"/>
  <c r="AB3" i="2"/>
  <c r="AA44" i="2"/>
  <c r="AB40" i="2"/>
  <c r="AB22" i="2"/>
  <c r="AB12" i="2"/>
  <c r="AB36" i="2"/>
  <c r="J12" i="2"/>
  <c r="Q44" i="2"/>
  <c r="AJ49" i="2"/>
  <c r="AE49" i="2"/>
  <c r="AS49" i="2"/>
  <c r="AF49" i="2"/>
  <c r="AL49" i="2"/>
  <c r="AO49" i="2"/>
  <c r="AM49" i="2"/>
  <c r="AH49" i="2"/>
  <c r="AK49" i="2"/>
  <c r="AG49" i="2"/>
  <c r="AN49" i="2"/>
  <c r="AI49" i="2"/>
  <c r="AD49" i="2"/>
  <c r="Q10" i="2"/>
  <c r="AA3" i="2"/>
  <c r="AM13" i="2"/>
  <c r="AH13" i="2"/>
  <c r="AK13" i="2"/>
  <c r="AJ13" i="2"/>
  <c r="AI13" i="2"/>
  <c r="AD13" i="2"/>
  <c r="AG13" i="2"/>
  <c r="AE13" i="2"/>
  <c r="AS13" i="2"/>
  <c r="AF13" i="2"/>
  <c r="AL13" i="2"/>
  <c r="AO13" i="2"/>
  <c r="AN13" i="2"/>
  <c r="Q50" i="2"/>
  <c r="AL38" i="2"/>
  <c r="AO38" i="2"/>
  <c r="AJ38" i="2"/>
  <c r="AM38" i="2"/>
  <c r="AH38" i="2"/>
  <c r="AK38" i="2"/>
  <c r="AF38" i="2"/>
  <c r="AI38" i="2"/>
  <c r="AD38" i="2"/>
  <c r="AG38" i="2"/>
  <c r="AE38" i="2"/>
  <c r="AS38" i="2"/>
  <c r="AN38" i="2"/>
  <c r="AA32" i="2"/>
  <c r="J24" i="2"/>
  <c r="AH35" i="2"/>
  <c r="AK35" i="2"/>
  <c r="AF35" i="2"/>
  <c r="AD35" i="2"/>
  <c r="AG35" i="2"/>
  <c r="AM35" i="2"/>
  <c r="AS35" i="2"/>
  <c r="AN35" i="2"/>
  <c r="AI35" i="2"/>
  <c r="AJ35" i="2"/>
  <c r="AE35" i="2"/>
  <c r="AL35" i="2"/>
  <c r="AO35" i="2"/>
  <c r="J8" i="2"/>
  <c r="Q4" i="2"/>
  <c r="J25" i="2"/>
  <c r="AB43" i="2"/>
  <c r="AA35" i="2"/>
  <c r="AA11" i="2"/>
  <c r="AA21" i="2"/>
  <c r="AA8" i="2"/>
  <c r="J23" i="2"/>
  <c r="J41" i="2"/>
  <c r="AI42" i="2"/>
  <c r="AD42" i="2"/>
  <c r="AG42" i="2"/>
  <c r="AE42" i="2"/>
  <c r="AS42" i="2"/>
  <c r="AJ42" i="2"/>
  <c r="AL42" i="2"/>
  <c r="AO42" i="2"/>
  <c r="AF42" i="2"/>
  <c r="AM42" i="2"/>
  <c r="AH42" i="2"/>
  <c r="AK42" i="2"/>
  <c r="AN42" i="2"/>
  <c r="AA16" i="2"/>
  <c r="Q20" i="2"/>
  <c r="AM25" i="2"/>
  <c r="AD25" i="2"/>
  <c r="AO25" i="2"/>
  <c r="AN25" i="2"/>
  <c r="AI25" i="2"/>
  <c r="AS25" i="2"/>
  <c r="AG25" i="2"/>
  <c r="AJ25" i="2"/>
  <c r="AE25" i="2"/>
  <c r="AK25" i="2"/>
  <c r="AL25" i="2"/>
  <c r="AH25" i="2"/>
  <c r="AF25" i="2"/>
  <c r="Q47" i="2"/>
  <c r="AM45" i="2"/>
  <c r="AH45" i="2"/>
  <c r="AO45" i="2"/>
  <c r="AN45" i="2"/>
  <c r="AI45" i="2"/>
  <c r="AD45" i="2"/>
  <c r="AK45" i="2"/>
  <c r="AJ45" i="2"/>
  <c r="AE45" i="2"/>
  <c r="AG45" i="2"/>
  <c r="AF45" i="2"/>
  <c r="AL45" i="2"/>
  <c r="AS45" i="2"/>
  <c r="Q33" i="2"/>
  <c r="Q34" i="2"/>
  <c r="AH18" i="2"/>
  <c r="AE18" i="2"/>
  <c r="AM18" i="2"/>
  <c r="AD18" i="2"/>
  <c r="AS18" i="2"/>
  <c r="AG18" i="2"/>
  <c r="AO18" i="2"/>
  <c r="AN18" i="2"/>
  <c r="AF18" i="2"/>
  <c r="AI18" i="2"/>
  <c r="AK18" i="2"/>
  <c r="AL18" i="2"/>
  <c r="AJ18" i="2"/>
  <c r="AN41" i="2"/>
  <c r="AI41" i="2"/>
  <c r="AD41" i="2"/>
  <c r="AO41" i="2"/>
  <c r="AJ41" i="2"/>
  <c r="AE41" i="2"/>
  <c r="AK41" i="2"/>
  <c r="AF41" i="2"/>
  <c r="AL41" i="2"/>
  <c r="AG41" i="2"/>
  <c r="AS41" i="2"/>
  <c r="AM41" i="2"/>
  <c r="AH41" i="2"/>
  <c r="Q15" i="2"/>
  <c r="AB46" i="2"/>
  <c r="AS36" i="2"/>
  <c r="AN36" i="2"/>
  <c r="AI36" i="2"/>
  <c r="AD36" i="2"/>
  <c r="AO36" i="2"/>
  <c r="AJ36" i="2"/>
  <c r="AE36" i="2"/>
  <c r="AK36" i="2"/>
  <c r="AF36" i="2"/>
  <c r="AL36" i="2"/>
  <c r="AG36" i="2"/>
  <c r="AM36" i="2"/>
  <c r="AH36" i="2"/>
  <c r="AE22" i="2"/>
  <c r="AO22" i="2"/>
  <c r="AS22" i="2"/>
  <c r="AL22" i="2"/>
  <c r="AG22" i="2"/>
  <c r="AK22" i="2"/>
  <c r="AM22" i="2"/>
  <c r="AH22" i="2"/>
  <c r="AN22" i="2"/>
  <c r="AJ22" i="2"/>
  <c r="AF22" i="2"/>
  <c r="AI22" i="2"/>
  <c r="AD22" i="2"/>
  <c r="Q22" i="2"/>
  <c r="AO40" i="2"/>
  <c r="AJ40" i="2"/>
  <c r="AE40" i="2"/>
  <c r="AK40" i="2"/>
  <c r="AF40" i="2"/>
  <c r="AL40" i="2"/>
  <c r="AG40" i="2"/>
  <c r="AM40" i="2"/>
  <c r="AH40" i="2"/>
  <c r="AI40" i="2"/>
  <c r="AD40" i="2"/>
  <c r="AS40" i="2"/>
  <c r="AN40" i="2"/>
  <c r="AN6" i="2"/>
  <c r="AD6" i="2"/>
  <c r="AK6" i="2"/>
  <c r="AJ6" i="2"/>
  <c r="AE6" i="2"/>
  <c r="AF6" i="2"/>
  <c r="AL6" i="2"/>
  <c r="AO6" i="2"/>
  <c r="AM6" i="2"/>
  <c r="AI6" i="2"/>
  <c r="AS6" i="2"/>
  <c r="AH6" i="2"/>
  <c r="AG6" i="2"/>
  <c r="J42" i="2"/>
  <c r="J44" i="2"/>
  <c r="J22" i="2"/>
  <c r="U22" i="2" s="1"/>
  <c r="AB24" i="2"/>
  <c r="J10" i="2"/>
  <c r="AB5" i="2"/>
  <c r="Q38" i="2"/>
  <c r="J46" i="2"/>
  <c r="J49" i="2"/>
  <c r="AB47" i="2"/>
  <c r="AA17" i="2"/>
  <c r="AA27" i="2"/>
  <c r="AA41" i="2"/>
  <c r="AA49" i="2"/>
  <c r="AB11" i="2"/>
  <c r="AB25" i="2"/>
  <c r="AB51" i="2"/>
  <c r="Q42" i="2"/>
  <c r="J39" i="2"/>
  <c r="Q32" i="2"/>
  <c r="AB8" i="2"/>
  <c r="AA7" i="2"/>
  <c r="AM12" i="2"/>
  <c r="AH12" i="2"/>
  <c r="AS12" i="2"/>
  <c r="AN12" i="2"/>
  <c r="AI12" i="2"/>
  <c r="AD12" i="2"/>
  <c r="AO12" i="2"/>
  <c r="AJ12" i="2"/>
  <c r="AE12" i="2"/>
  <c r="AG12" i="2"/>
  <c r="AK12" i="2"/>
  <c r="AF12" i="2"/>
  <c r="AL12" i="2"/>
  <c r="AB44" i="2"/>
  <c r="Q35" i="2"/>
  <c r="AF33" i="2"/>
  <c r="AL33" i="2"/>
  <c r="AO33" i="2"/>
  <c r="AM33" i="2"/>
  <c r="AH33" i="2"/>
  <c r="AK33" i="2"/>
  <c r="AN33" i="2"/>
  <c r="AI33" i="2"/>
  <c r="AD33" i="2"/>
  <c r="AG33" i="2"/>
  <c r="AJ33" i="2"/>
  <c r="AE33" i="2"/>
  <c r="AS33" i="2"/>
  <c r="AA24" i="2"/>
  <c r="AM34" i="2"/>
  <c r="AH34" i="2"/>
  <c r="AK34" i="2"/>
  <c r="AF34" i="2"/>
  <c r="AI34" i="2"/>
  <c r="AD34" i="2"/>
  <c r="AG34" i="2"/>
  <c r="AE34" i="2"/>
  <c r="AS34" i="2"/>
  <c r="AN34" i="2"/>
  <c r="AL34" i="2"/>
  <c r="AO34" i="2"/>
  <c r="AJ34" i="2"/>
  <c r="J15" i="2"/>
  <c r="AJ29" i="2"/>
  <c r="AE29" i="2"/>
  <c r="AL29" i="2"/>
  <c r="AF29" i="2"/>
  <c r="AH29" i="2"/>
  <c r="AD29" i="2"/>
  <c r="AM29" i="2"/>
  <c r="AO29" i="2"/>
  <c r="AS29" i="2"/>
  <c r="AK29" i="2"/>
  <c r="AN29" i="2"/>
  <c r="AI29" i="2"/>
  <c r="AG29" i="2"/>
  <c r="AL43" i="2"/>
  <c r="AO43" i="2"/>
  <c r="AJ43" i="2"/>
  <c r="AM43" i="2"/>
  <c r="AH43" i="2"/>
  <c r="AK43" i="2"/>
  <c r="AF43" i="2"/>
  <c r="AD43" i="2"/>
  <c r="AG43" i="2"/>
  <c r="AI43" i="2"/>
  <c r="AS43" i="2"/>
  <c r="AN43" i="2"/>
  <c r="AE43" i="2"/>
  <c r="J50" i="2"/>
  <c r="J34" i="2"/>
  <c r="AB23" i="2"/>
  <c r="Q46" i="2"/>
  <c r="Q23" i="2"/>
  <c r="AB13" i="2"/>
  <c r="Q45" i="2"/>
  <c r="AA12" i="2"/>
  <c r="J3" i="2"/>
  <c r="AA25" i="2"/>
  <c r="AA15" i="2"/>
  <c r="Q29" i="2"/>
  <c r="AB10" i="2"/>
  <c r="AS44" i="2"/>
  <c r="AN44" i="2"/>
  <c r="AI44" i="2"/>
  <c r="AL44" i="2"/>
  <c r="AO44" i="2"/>
  <c r="AJ44" i="2"/>
  <c r="AE44" i="2"/>
  <c r="AK44" i="2"/>
  <c r="AF44" i="2"/>
  <c r="AH44" i="2"/>
  <c r="AG44" i="2"/>
  <c r="AM44" i="2"/>
  <c r="AD44" i="2"/>
  <c r="J30" i="2"/>
  <c r="Q13" i="2"/>
  <c r="AA28" i="2"/>
  <c r="AB17" i="2"/>
  <c r="AB2" i="2"/>
  <c r="AS11" i="2"/>
  <c r="AN11" i="2"/>
  <c r="AO11" i="2"/>
  <c r="AK11" i="2"/>
  <c r="AF11" i="2"/>
  <c r="AJ11" i="2"/>
  <c r="AH11" i="2"/>
  <c r="AM11" i="2"/>
  <c r="AD11" i="2"/>
  <c r="AI11" i="2"/>
  <c r="AL11" i="2"/>
  <c r="AG11" i="2"/>
  <c r="AE11" i="2"/>
  <c r="Q43" i="2"/>
  <c r="AS7" i="2"/>
  <c r="AN7" i="2"/>
  <c r="AI7" i="2"/>
  <c r="AH7" i="2"/>
  <c r="AO7" i="2"/>
  <c r="AJ7" i="2"/>
  <c r="AE7" i="2"/>
  <c r="AK7" i="2"/>
  <c r="AF7" i="2"/>
  <c r="AL7" i="2"/>
  <c r="AG7" i="2"/>
  <c r="AM7" i="2"/>
  <c r="AD7" i="2"/>
  <c r="AB19" i="2"/>
  <c r="AS23" i="2"/>
  <c r="AN23" i="2"/>
  <c r="AJ23" i="2"/>
  <c r="AL23" i="2"/>
  <c r="AO23" i="2"/>
  <c r="AF23" i="2"/>
  <c r="AI23" i="2"/>
  <c r="AH23" i="2"/>
  <c r="AK23" i="2"/>
  <c r="AM23" i="2"/>
  <c r="AD23" i="2"/>
  <c r="AG23" i="2"/>
  <c r="AE23" i="2"/>
  <c r="Q36" i="2"/>
  <c r="Q6" i="2"/>
  <c r="AA50" i="2"/>
  <c r="AA2" i="2"/>
  <c r="AA46" i="2"/>
  <c r="AA5" i="2"/>
  <c r="J32" i="2"/>
  <c r="Q28" i="2"/>
  <c r="J14" i="2"/>
  <c r="AB42" i="2"/>
  <c r="Q25" i="2"/>
  <c r="J43" i="2"/>
  <c r="Q8" i="2"/>
  <c r="Q49" i="2"/>
  <c r="AB50" i="2"/>
  <c r="Q41" i="2"/>
  <c r="AA47" i="2"/>
  <c r="AE26" i="2"/>
  <c r="AS26" i="2"/>
  <c r="AG26" i="2"/>
  <c r="AL26" i="2"/>
  <c r="AK26" i="2"/>
  <c r="AF26" i="2"/>
  <c r="AM26" i="2"/>
  <c r="AH26" i="2"/>
  <c r="AJ26" i="2"/>
  <c r="AN26" i="2"/>
  <c r="AO26" i="2"/>
  <c r="AI26" i="2"/>
  <c r="AD26" i="2"/>
  <c r="AA4" i="2"/>
  <c r="AO3" i="2"/>
  <c r="AE3" i="2"/>
  <c r="AF3" i="2"/>
  <c r="AK3" i="2"/>
  <c r="AD3" i="2"/>
  <c r="AI3" i="2"/>
  <c r="AG3" i="2"/>
  <c r="AN3" i="2"/>
  <c r="AL3" i="2"/>
  <c r="AS3" i="2"/>
  <c r="AM3" i="2"/>
  <c r="AJ3" i="2"/>
  <c r="AH3" i="2"/>
  <c r="AA31" i="2"/>
  <c r="AB27" i="2"/>
  <c r="AS31" i="2"/>
  <c r="AN31" i="2"/>
  <c r="AJ31" i="2"/>
  <c r="AL31" i="2"/>
  <c r="AO31" i="2"/>
  <c r="AF31" i="2"/>
  <c r="AI31" i="2"/>
  <c r="AH31" i="2"/>
  <c r="AK31" i="2"/>
  <c r="AM31" i="2"/>
  <c r="AD31" i="2"/>
  <c r="AG31" i="2"/>
  <c r="AE31" i="2"/>
  <c r="AB4" i="2"/>
  <c r="AH47" i="2"/>
  <c r="AK47" i="2"/>
  <c r="AF47" i="2"/>
  <c r="AD47" i="2"/>
  <c r="AG47" i="2"/>
  <c r="AE47" i="2"/>
  <c r="AS47" i="2"/>
  <c r="AN47" i="2"/>
  <c r="AM47" i="2"/>
  <c r="AI47" i="2"/>
  <c r="AL47" i="2"/>
  <c r="AO47" i="2"/>
  <c r="AJ47" i="2"/>
  <c r="AA13" i="2"/>
  <c r="Q27" i="2"/>
  <c r="J17" i="2"/>
  <c r="AA45" i="2"/>
  <c r="AA18" i="2"/>
  <c r="AB15" i="2"/>
  <c r="J38" i="2"/>
  <c r="AB34" i="2"/>
  <c r="AA14" i="2"/>
  <c r="J28" i="2"/>
  <c r="AJ21" i="2"/>
  <c r="AE21" i="2"/>
  <c r="AL21" i="2"/>
  <c r="AF21" i="2"/>
  <c r="AH21" i="2"/>
  <c r="AD21" i="2"/>
  <c r="AM21" i="2"/>
  <c r="AO21" i="2"/>
  <c r="AS21" i="2"/>
  <c r="AI21" i="2"/>
  <c r="AG21" i="2"/>
  <c r="AK21" i="2"/>
  <c r="AN21" i="2"/>
  <c r="AB31" i="2"/>
  <c r="AA6" i="2"/>
  <c r="J45" i="2"/>
  <c r="AE30" i="2"/>
  <c r="AO30" i="2"/>
  <c r="AS30" i="2"/>
  <c r="AL30" i="2"/>
  <c r="AG30" i="2"/>
  <c r="AK30" i="2"/>
  <c r="AM30" i="2"/>
  <c r="AH30" i="2"/>
  <c r="AN30" i="2"/>
  <c r="AJ30" i="2"/>
  <c r="AI30" i="2"/>
  <c r="AD30" i="2"/>
  <c r="AF30" i="2"/>
  <c r="J6" i="2"/>
  <c r="Q30" i="2"/>
  <c r="AB37" i="2"/>
  <c r="AO19" i="2"/>
  <c r="AI19" i="2"/>
  <c r="AL19" i="2"/>
  <c r="AK19" i="2"/>
  <c r="AD19" i="2"/>
  <c r="AF19" i="2"/>
  <c r="AG19" i="2"/>
  <c r="AM19" i="2"/>
  <c r="AJ19" i="2"/>
  <c r="AS19" i="2"/>
  <c r="AN19" i="2"/>
  <c r="AH19" i="2"/>
  <c r="AE19" i="2"/>
  <c r="AA37" i="2"/>
  <c r="AB39" i="2"/>
  <c r="AA20" i="2"/>
  <c r="U20" i="2" s="1"/>
  <c r="J2" i="2"/>
  <c r="AA42" i="2"/>
  <c r="Q12" i="2"/>
  <c r="AG15" i="2"/>
  <c r="AM15" i="2"/>
  <c r="AH15" i="2"/>
  <c r="AS15" i="2"/>
  <c r="AN15" i="2"/>
  <c r="AI15" i="2"/>
  <c r="AL15" i="2"/>
  <c r="AO15" i="2"/>
  <c r="AJ15" i="2"/>
  <c r="AE15" i="2"/>
  <c r="AF15" i="2"/>
  <c r="AD15" i="2"/>
  <c r="AK15" i="2"/>
  <c r="AB16" i="2"/>
  <c r="AA38" i="2"/>
  <c r="Q16" i="2"/>
  <c r="AN8" i="2"/>
  <c r="AI8" i="2"/>
  <c r="AD8" i="2"/>
  <c r="AS8" i="2"/>
  <c r="AJ8" i="2"/>
  <c r="AE8" i="2"/>
  <c r="AK8" i="2"/>
  <c r="AF8" i="2"/>
  <c r="AL8" i="2"/>
  <c r="AO8" i="2"/>
  <c r="AM8" i="2"/>
  <c r="AH8" i="2"/>
  <c r="AG8" i="2"/>
  <c r="AA40" i="2"/>
  <c r="J21" i="2"/>
  <c r="U21" i="2" s="1"/>
  <c r="Q40" i="2"/>
  <c r="Q31" i="2"/>
  <c r="AM37" i="2"/>
  <c r="AH37" i="2"/>
  <c r="AG37" i="2"/>
  <c r="AN37" i="2"/>
  <c r="AI37" i="2"/>
  <c r="AD37" i="2"/>
  <c r="AS37" i="2"/>
  <c r="AJ37" i="2"/>
  <c r="AE37" i="2"/>
  <c r="AO37" i="2"/>
  <c r="AF37" i="2"/>
  <c r="AL37" i="2"/>
  <c r="AK37" i="2"/>
  <c r="Q21" i="2"/>
  <c r="AD2" i="2"/>
  <c r="AE2" i="2"/>
  <c r="AG2" i="2"/>
  <c r="AN2" i="2"/>
  <c r="AS2" i="2"/>
  <c r="AF2" i="2"/>
  <c r="AL2" i="2"/>
  <c r="AJ2" i="2"/>
  <c r="AO2" i="2"/>
  <c r="AI2" i="2"/>
  <c r="AM2" i="2"/>
  <c r="AK2" i="2"/>
  <c r="AH2" i="2"/>
  <c r="AM50" i="2"/>
  <c r="AH50" i="2"/>
  <c r="AK50" i="2"/>
  <c r="AF50" i="2"/>
  <c r="AI50" i="2"/>
  <c r="AD50" i="2"/>
  <c r="AG50" i="2"/>
  <c r="AE50" i="2"/>
  <c r="AS50" i="2"/>
  <c r="AN50" i="2"/>
  <c r="AJ50" i="2"/>
  <c r="AL50" i="2"/>
  <c r="AO50" i="2"/>
  <c r="AA9" i="2"/>
  <c r="J16" i="2"/>
  <c r="AB28" i="2"/>
  <c r="J37" i="2"/>
  <c r="J40" i="2"/>
  <c r="U40" i="2" s="1"/>
  <c r="AA39" i="2"/>
  <c r="AS48" i="2"/>
  <c r="AN48" i="2"/>
  <c r="AI48" i="2"/>
  <c r="AH48" i="2"/>
  <c r="AO48" i="2"/>
  <c r="AJ48" i="2"/>
  <c r="AE48" i="2"/>
  <c r="AK48" i="2"/>
  <c r="AF48" i="2"/>
  <c r="AD48" i="2"/>
  <c r="AM48" i="2"/>
  <c r="AL48" i="2"/>
  <c r="AG48" i="2"/>
  <c r="AS5" i="2"/>
  <c r="AL5" i="2"/>
  <c r="AG5" i="2"/>
  <c r="AM5" i="2"/>
  <c r="AK5" i="2"/>
  <c r="AH5" i="2"/>
  <c r="AJ5" i="2"/>
  <c r="AI5" i="2"/>
  <c r="AN5" i="2"/>
  <c r="AD5" i="2"/>
  <c r="AO5" i="2"/>
  <c r="AE5" i="2"/>
  <c r="AF5" i="2"/>
  <c r="J13" i="2"/>
  <c r="AB33" i="2"/>
  <c r="AB38" i="2"/>
  <c r="Q24" i="2"/>
  <c r="Q9" i="2"/>
  <c r="Q14" i="2"/>
  <c r="Q7" i="2"/>
  <c r="AA26" i="2"/>
  <c r="AA34" i="2"/>
  <c r="AA29" i="2"/>
  <c r="Q5" i="2"/>
  <c r="Q3" i="2"/>
  <c r="AM16" i="2"/>
  <c r="AH16" i="2"/>
  <c r="AK16" i="2"/>
  <c r="AN16" i="2"/>
  <c r="AI16" i="2"/>
  <c r="AD16" i="2"/>
  <c r="AG16" i="2"/>
  <c r="AJ16" i="2"/>
  <c r="AE16" i="2"/>
  <c r="AS16" i="2"/>
  <c r="AF16" i="2"/>
  <c r="AL16" i="2"/>
  <c r="AO16" i="2"/>
  <c r="U26" i="2" l="1"/>
  <c r="U4" i="2"/>
  <c r="U2" i="2"/>
  <c r="U44" i="2"/>
  <c r="U46" i="2"/>
  <c r="U48" i="2"/>
  <c r="U28" i="2"/>
  <c r="U43" i="2"/>
  <c r="U10" i="2"/>
  <c r="U27" i="2"/>
  <c r="U31" i="2"/>
  <c r="U50" i="2"/>
  <c r="U9" i="2"/>
  <c r="U12" i="2"/>
  <c r="U32" i="2"/>
  <c r="U30" i="2"/>
  <c r="U14" i="2"/>
  <c r="U25" i="2"/>
  <c r="U33" i="2"/>
  <c r="U18" i="2"/>
  <c r="U39" i="2"/>
  <c r="U17" i="2"/>
  <c r="U41" i="2"/>
  <c r="U3" i="2"/>
  <c r="U38" i="2"/>
  <c r="AP5" i="2"/>
  <c r="AQ5" i="2" s="1"/>
  <c r="AR5" i="2" s="1"/>
  <c r="AT5" i="2" s="1"/>
  <c r="AP30" i="2"/>
  <c r="AQ30" i="2" s="1"/>
  <c r="AR30" i="2" s="1"/>
  <c r="AT30" i="2" s="1"/>
  <c r="AP21" i="2"/>
  <c r="AQ21" i="2" s="1"/>
  <c r="AR21" i="2" s="1"/>
  <c r="AT21" i="2" s="1"/>
  <c r="AP26" i="2"/>
  <c r="AQ26" i="2" s="1"/>
  <c r="AR26" i="2" s="1"/>
  <c r="AT26" i="2" s="1"/>
  <c r="AP23" i="2"/>
  <c r="AQ23" i="2" s="1"/>
  <c r="AR23" i="2" s="1"/>
  <c r="AT23" i="2" s="1"/>
  <c r="U36" i="2"/>
  <c r="U51" i="2"/>
  <c r="U6" i="2"/>
  <c r="AP15" i="2"/>
  <c r="AQ15" i="2" s="1"/>
  <c r="AR15" i="2" s="1"/>
  <c r="AT15" i="2" s="1"/>
  <c r="U13" i="2"/>
  <c r="AP7" i="2"/>
  <c r="AQ7" i="2" s="1"/>
  <c r="AR7" i="2" s="1"/>
  <c r="AT7" i="2" s="1"/>
  <c r="AP22" i="2"/>
  <c r="AQ22" i="2" s="1"/>
  <c r="AR22" i="2" s="1"/>
  <c r="AT22" i="2" s="1"/>
  <c r="AP49" i="2"/>
  <c r="AQ49" i="2" s="1"/>
  <c r="AR49" i="2" s="1"/>
  <c r="AT49" i="2" s="1"/>
  <c r="U11" i="2"/>
  <c r="AP16" i="2"/>
  <c r="AQ16" i="2" s="1"/>
  <c r="AR16" i="2" s="1"/>
  <c r="AT16" i="2" s="1"/>
  <c r="AP44" i="2"/>
  <c r="AQ44" i="2" s="1"/>
  <c r="AR44" i="2" s="1"/>
  <c r="AT44" i="2" s="1"/>
  <c r="U34" i="2"/>
  <c r="AP34" i="2"/>
  <c r="AQ34" i="2" s="1"/>
  <c r="AR34" i="2" s="1"/>
  <c r="AT34" i="2" s="1"/>
  <c r="U29" i="2"/>
  <c r="AP46" i="2"/>
  <c r="AQ46" i="2" s="1"/>
  <c r="AR46" i="2" s="1"/>
  <c r="AT46" i="2" s="1"/>
  <c r="AP32" i="2"/>
  <c r="AQ32" i="2" s="1"/>
  <c r="AR32" i="2" s="1"/>
  <c r="AT32" i="2" s="1"/>
  <c r="U24" i="2"/>
  <c r="AP29" i="2"/>
  <c r="AQ29" i="2" s="1"/>
  <c r="AR29" i="2" s="1"/>
  <c r="AT29" i="2" s="1"/>
  <c r="AP11" i="2"/>
  <c r="AQ11" i="2" s="1"/>
  <c r="AR11" i="2" s="1"/>
  <c r="AT11" i="2" s="1"/>
  <c r="U16" i="2"/>
  <c r="AP50" i="2"/>
  <c r="AQ50" i="2" s="1"/>
  <c r="AR50" i="2" s="1"/>
  <c r="AT50" i="2" s="1"/>
  <c r="AP2" i="2"/>
  <c r="AQ2" i="2" s="1"/>
  <c r="AR2" i="2" s="1"/>
  <c r="AT2" i="2" s="1"/>
  <c r="AP47" i="2"/>
  <c r="AQ47" i="2" s="1"/>
  <c r="AR47" i="2" s="1"/>
  <c r="AT47" i="2" s="1"/>
  <c r="AP43" i="2"/>
  <c r="AQ43" i="2" s="1"/>
  <c r="AR43" i="2" s="1"/>
  <c r="AT43" i="2" s="1"/>
  <c r="U15" i="2"/>
  <c r="AP33" i="2"/>
  <c r="AQ33" i="2" s="1"/>
  <c r="AR33" i="2" s="1"/>
  <c r="AT33" i="2" s="1"/>
  <c r="AP12" i="2"/>
  <c r="AQ12" i="2" s="1"/>
  <c r="AR12" i="2" s="1"/>
  <c r="AT12" i="2" s="1"/>
  <c r="U49" i="2"/>
  <c r="AP40" i="2"/>
  <c r="AQ40" i="2" s="1"/>
  <c r="AR40" i="2" s="1"/>
  <c r="AT40" i="2" s="1"/>
  <c r="AP41" i="2"/>
  <c r="AQ41" i="2" s="1"/>
  <c r="AR41" i="2" s="1"/>
  <c r="AT41" i="2" s="1"/>
  <c r="AP45" i="2"/>
  <c r="AQ45" i="2" s="1"/>
  <c r="AR45" i="2" s="1"/>
  <c r="AT45" i="2" s="1"/>
  <c r="U8" i="2"/>
  <c r="AP38" i="2"/>
  <c r="AQ38" i="2" s="1"/>
  <c r="AR38" i="2" s="1"/>
  <c r="AT38" i="2" s="1"/>
  <c r="AP14" i="2"/>
  <c r="AQ14" i="2" s="1"/>
  <c r="AR14" i="2" s="1"/>
  <c r="AT14" i="2" s="1"/>
  <c r="AP39" i="2"/>
  <c r="AQ39" i="2" s="1"/>
  <c r="AR39" i="2" s="1"/>
  <c r="AT39" i="2" s="1"/>
  <c r="AP9" i="2"/>
  <c r="AQ9" i="2" s="1"/>
  <c r="AR9" i="2" s="1"/>
  <c r="AT9" i="2" s="1"/>
  <c r="AP20" i="2"/>
  <c r="AQ20" i="2" s="1"/>
  <c r="AR20" i="2" s="1"/>
  <c r="AT20" i="2" s="1"/>
  <c r="AP3" i="2"/>
  <c r="AQ3" i="2" s="1"/>
  <c r="AR3" i="2" s="1"/>
  <c r="AT3" i="2" s="1"/>
  <c r="U42" i="2"/>
  <c r="AP6" i="2"/>
  <c r="AQ6" i="2" s="1"/>
  <c r="AR6" i="2" s="1"/>
  <c r="AT6" i="2" s="1"/>
  <c r="AP36" i="2"/>
  <c r="AQ36" i="2" s="1"/>
  <c r="AR36" i="2" s="1"/>
  <c r="AT36" i="2" s="1"/>
  <c r="AP18" i="2"/>
  <c r="AQ18" i="2" s="1"/>
  <c r="AR18" i="2" s="1"/>
  <c r="AT18" i="2" s="1"/>
  <c r="AP25" i="2"/>
  <c r="AQ25" i="2" s="1"/>
  <c r="AR25" i="2" s="1"/>
  <c r="AT25" i="2" s="1"/>
  <c r="AP42" i="2"/>
  <c r="AQ42" i="2" s="1"/>
  <c r="AR42" i="2" s="1"/>
  <c r="AT42" i="2" s="1"/>
  <c r="AP35" i="2"/>
  <c r="AQ35" i="2" s="1"/>
  <c r="AR35" i="2" s="1"/>
  <c r="AT35" i="2" s="1"/>
  <c r="AP13" i="2"/>
  <c r="AQ13" i="2" s="1"/>
  <c r="AR13" i="2" s="1"/>
  <c r="AT13" i="2" s="1"/>
  <c r="AP28" i="2"/>
  <c r="AQ28" i="2" s="1"/>
  <c r="AR28" i="2" s="1"/>
  <c r="AT28" i="2" s="1"/>
  <c r="AP4" i="2"/>
  <c r="AQ4" i="2" s="1"/>
  <c r="AR4" i="2" s="1"/>
  <c r="AT4" i="2" s="1"/>
  <c r="AP17" i="2"/>
  <c r="AQ17" i="2" s="1"/>
  <c r="AR17" i="2" s="1"/>
  <c r="AT17" i="2" s="1"/>
  <c r="U5" i="2"/>
  <c r="U47" i="2"/>
  <c r="U19" i="2"/>
  <c r="U23" i="2"/>
  <c r="AP27" i="2"/>
  <c r="AQ27" i="2" s="1"/>
  <c r="AR27" i="2" s="1"/>
  <c r="AT27" i="2" s="1"/>
  <c r="AP10" i="2"/>
  <c r="AQ10" i="2" s="1"/>
  <c r="AR10" i="2" s="1"/>
  <c r="AT10" i="2" s="1"/>
  <c r="U7" i="2"/>
  <c r="U35" i="2"/>
  <c r="AP51" i="2"/>
  <c r="AQ51" i="2" s="1"/>
  <c r="AR51" i="2" s="1"/>
  <c r="AT51" i="2" s="1"/>
  <c r="AP24" i="2"/>
  <c r="AQ24" i="2" s="1"/>
  <c r="AR24" i="2" s="1"/>
  <c r="AT24" i="2" s="1"/>
  <c r="AP37" i="2"/>
  <c r="AQ37" i="2" s="1"/>
  <c r="AR37" i="2" s="1"/>
  <c r="AT37" i="2" s="1"/>
  <c r="AP8" i="2"/>
  <c r="AQ8" i="2" s="1"/>
  <c r="AR8" i="2" s="1"/>
  <c r="AT8" i="2" s="1"/>
  <c r="U37" i="2"/>
  <c r="AP19" i="2"/>
  <c r="AQ19" i="2" s="1"/>
  <c r="AR19" i="2" s="1"/>
  <c r="AT19" i="2" s="1"/>
  <c r="U45" i="2"/>
  <c r="AP31" i="2"/>
  <c r="AQ31" i="2" s="1"/>
  <c r="AR31" i="2" s="1"/>
  <c r="AT31" i="2" s="1"/>
  <c r="AP48" i="2"/>
  <c r="AQ48" i="2" s="1"/>
  <c r="AR48" i="2" s="1"/>
  <c r="AT48" i="2" s="1"/>
  <c r="O16" i="64" l="1"/>
  <c r="O16" i="65"/>
  <c r="O16" i="62"/>
  <c r="O16" i="63"/>
  <c r="O16" i="60"/>
  <c r="O16" i="61"/>
  <c r="O16" i="58"/>
  <c r="O16" i="59"/>
  <c r="O16" i="3"/>
  <c r="O16" i="57"/>
</calcChain>
</file>

<file path=xl/sharedStrings.xml><?xml version="1.0" encoding="utf-8"?>
<sst xmlns="http://schemas.openxmlformats.org/spreadsheetml/2006/main" count="1077" uniqueCount="408">
  <si>
    <t>Niveaustufen</t>
  </si>
  <si>
    <t>Geschlecht</t>
  </si>
  <si>
    <t>Zivilstand</t>
  </si>
  <si>
    <t>Alphabetisierung</t>
  </si>
  <si>
    <t>weiblich</t>
  </si>
  <si>
    <t>ledig</t>
  </si>
  <si>
    <t>A1</t>
  </si>
  <si>
    <t>männlich</t>
  </si>
  <si>
    <t>verwitwet</t>
  </si>
  <si>
    <t>A2</t>
  </si>
  <si>
    <t>geschieden</t>
  </si>
  <si>
    <t>B1</t>
  </si>
  <si>
    <t>verheiratet</t>
  </si>
  <si>
    <t>Anderes Niveau</t>
  </si>
  <si>
    <t>eingetragene Partnerschaft</t>
  </si>
  <si>
    <t>Aufenthaltsstatus</t>
  </si>
  <si>
    <t>Ja / Nein</t>
  </si>
  <si>
    <t>Einkommen</t>
  </si>
  <si>
    <t>B</t>
  </si>
  <si>
    <t>Ja</t>
  </si>
  <si>
    <t>Bis Fr. 40'000.–</t>
  </si>
  <si>
    <t>C</t>
  </si>
  <si>
    <t>Nein</t>
  </si>
  <si>
    <t>Über Fr. 40'000.–</t>
  </si>
  <si>
    <t>L</t>
  </si>
  <si>
    <t>Schweizer/in</t>
  </si>
  <si>
    <t>Bis Fr. 55'000.–</t>
  </si>
  <si>
    <t>Anderer Status</t>
  </si>
  <si>
    <t>Über Fr. 55'000.–</t>
  </si>
  <si>
    <t>Gemeinden SG</t>
  </si>
  <si>
    <t>Deutschkursanbieter</t>
  </si>
  <si>
    <t>Kategorie</t>
  </si>
  <si>
    <t>Anrede</t>
  </si>
  <si>
    <t>Vorname</t>
  </si>
  <si>
    <t>Name</t>
  </si>
  <si>
    <t>E-Mail</t>
  </si>
  <si>
    <t>Bad Ragaz</t>
  </si>
  <si>
    <t>SG</t>
  </si>
  <si>
    <t>ABC Sprachcenter GmbH</t>
  </si>
  <si>
    <t>Frau</t>
  </si>
  <si>
    <t xml:space="preserve">Gabriela </t>
  </si>
  <si>
    <t>Rüegg</t>
  </si>
  <si>
    <t>info@abc-sprachcenter.ch</t>
  </si>
  <si>
    <t>Pfäfers</t>
  </si>
  <si>
    <t>St. Margrethenberg</t>
  </si>
  <si>
    <t>Brigitte</t>
  </si>
  <si>
    <t>Eigenmann</t>
  </si>
  <si>
    <t>info@aidasg.ch</t>
  </si>
  <si>
    <t>Vadura</t>
  </si>
  <si>
    <t>Vättis</t>
  </si>
  <si>
    <t>Bénédict Schule St.Gallen AG</t>
  </si>
  <si>
    <t>Anita</t>
  </si>
  <si>
    <t>Müller</t>
  </si>
  <si>
    <t>a.mueller@benedict-sg.ch</t>
  </si>
  <si>
    <t>Valens</t>
  </si>
  <si>
    <t>Vasön</t>
  </si>
  <si>
    <t>bzb Weiterbildung</t>
  </si>
  <si>
    <t>jacqueline.bigger@bzbuchs.ch</t>
  </si>
  <si>
    <t>Sargans</t>
  </si>
  <si>
    <t>BZWU Berufs- und Weiterbildungszentrum Wil-Uzwil</t>
  </si>
  <si>
    <t>weiterbildung@bzwu.ch</t>
  </si>
  <si>
    <t>Wangs</t>
  </si>
  <si>
    <t>Vilters</t>
  </si>
  <si>
    <t>Schwendi Weisstannental</t>
  </si>
  <si>
    <t>Daniela</t>
  </si>
  <si>
    <t>Lämmler</t>
  </si>
  <si>
    <t>daniela.laemmler@goldach.ch</t>
  </si>
  <si>
    <t>Weisstannen</t>
  </si>
  <si>
    <t>Goldingen</t>
  </si>
  <si>
    <t>Rapperswil SG</t>
  </si>
  <si>
    <t>Kempraten</t>
  </si>
  <si>
    <t>Jona</t>
  </si>
  <si>
    <t>email@hds.ch</t>
  </si>
  <si>
    <t>Wagen</t>
  </si>
  <si>
    <t>Bollingen</t>
  </si>
  <si>
    <t>Klubschule Migros Buchs</t>
  </si>
  <si>
    <t>Anja</t>
  </si>
  <si>
    <t>Schwendener</t>
  </si>
  <si>
    <t>Schmerikon</t>
  </si>
  <si>
    <t>Klubschule Migros Lichtensteig</t>
  </si>
  <si>
    <t>Claudia</t>
  </si>
  <si>
    <t>Ambühler</t>
  </si>
  <si>
    <t>info.li@gmos.ch</t>
  </si>
  <si>
    <t>Benken SG</t>
  </si>
  <si>
    <t>Klubschule Migros Rapperswil</t>
  </si>
  <si>
    <t>Schänis</t>
  </si>
  <si>
    <t>Klubschule Migros St.Gallen</t>
  </si>
  <si>
    <t>anja.schwendener@gmos.ch</t>
  </si>
  <si>
    <t>Kaltbrunn</t>
  </si>
  <si>
    <t>Rufi</t>
  </si>
  <si>
    <t>Schule Rorschach</t>
  </si>
  <si>
    <t>schulverwaltung@rorschach.ch</t>
  </si>
  <si>
    <t>Ernetschwil</t>
  </si>
  <si>
    <t>Regina</t>
  </si>
  <si>
    <t>Ferraro</t>
  </si>
  <si>
    <t>regina.ferraro@vhr.ch</t>
  </si>
  <si>
    <t>Gebertingen</t>
  </si>
  <si>
    <t>WIOS Bildungszentrum</t>
  </si>
  <si>
    <t>dorentina.dema@wios.ch</t>
  </si>
  <si>
    <t>Ricken SG</t>
  </si>
  <si>
    <t>Andere Schule</t>
  </si>
  <si>
    <t>Walde SG</t>
  </si>
  <si>
    <t>Uznach</t>
  </si>
  <si>
    <t>Neuhaus SG</t>
  </si>
  <si>
    <t>Eschenbach SG</t>
  </si>
  <si>
    <t>Ermenswil</t>
  </si>
  <si>
    <t>St. Gallenkappel</t>
  </si>
  <si>
    <t>Rüeterswil</t>
  </si>
  <si>
    <t>Gommiswald</t>
  </si>
  <si>
    <t>Uetliburg SG</t>
  </si>
  <si>
    <t>Rieden SG</t>
  </si>
  <si>
    <t>Weesen</t>
  </si>
  <si>
    <t>Amden</t>
  </si>
  <si>
    <t>Murg</t>
  </si>
  <si>
    <t>Quinten</t>
  </si>
  <si>
    <t>Pizolpark (Mels)</t>
  </si>
  <si>
    <t>Walenstadt</t>
  </si>
  <si>
    <t>Walenstadtberg</t>
  </si>
  <si>
    <t>Knoblisbühl</t>
  </si>
  <si>
    <t>Tscherlach</t>
  </si>
  <si>
    <t>Unterterzen</t>
  </si>
  <si>
    <t>Quarten</t>
  </si>
  <si>
    <t>Oberterzen</t>
  </si>
  <si>
    <t>Mols</t>
  </si>
  <si>
    <t>Mädris-Vermol</t>
  </si>
  <si>
    <t>Mels</t>
  </si>
  <si>
    <t>Heiligkreuz (Mels)</t>
  </si>
  <si>
    <t>Plons</t>
  </si>
  <si>
    <t>Flums</t>
  </si>
  <si>
    <t>Berschis</t>
  </si>
  <si>
    <t>Flums Hochwiese</t>
  </si>
  <si>
    <t>Flumserberg Saxli</t>
  </si>
  <si>
    <t>Flumserberg Portels</t>
  </si>
  <si>
    <t>Flumserberg Bergheim</t>
  </si>
  <si>
    <t>Flumserberg Tannenheim</t>
  </si>
  <si>
    <t>Flumserberg Tannenbodenalp</t>
  </si>
  <si>
    <t>St. Gallen</t>
  </si>
  <si>
    <t>Abtwil SG</t>
  </si>
  <si>
    <t>Gaiserwald</t>
  </si>
  <si>
    <t>Engelburg</t>
  </si>
  <si>
    <t>Untereggen</t>
  </si>
  <si>
    <t>Eggersriet</t>
  </si>
  <si>
    <t>Grub SG</t>
  </si>
  <si>
    <t>Degersheim</t>
  </si>
  <si>
    <t>Hoffeld</t>
  </si>
  <si>
    <t>Dicken</t>
  </si>
  <si>
    <t>Wolfertswil</t>
  </si>
  <si>
    <t>Mogelsberg</t>
  </si>
  <si>
    <t>Ebersol</t>
  </si>
  <si>
    <t>Nassen</t>
  </si>
  <si>
    <t>Brunnadern</t>
  </si>
  <si>
    <t>Necker</t>
  </si>
  <si>
    <t>St. Peterzell</t>
  </si>
  <si>
    <t>Gossau</t>
  </si>
  <si>
    <t>Niederwil SG</t>
  </si>
  <si>
    <t>Andwil SG</t>
  </si>
  <si>
    <t>Waldkirch</t>
  </si>
  <si>
    <t>Arnegg</t>
  </si>
  <si>
    <t>Flawil</t>
  </si>
  <si>
    <t>Egg (Flawil)</t>
  </si>
  <si>
    <t>Rindal</t>
  </si>
  <si>
    <t>Uzwil</t>
  </si>
  <si>
    <t>Niederglatt SG</t>
  </si>
  <si>
    <t>Oberuzwil</t>
  </si>
  <si>
    <t>Jonschwil</t>
  </si>
  <si>
    <t>Niederuzwil</t>
  </si>
  <si>
    <t>Oberbüren</t>
  </si>
  <si>
    <t>Niederbüren</t>
  </si>
  <si>
    <t>Henau</t>
  </si>
  <si>
    <t>Bichwil</t>
  </si>
  <si>
    <t>Algetshausen</t>
  </si>
  <si>
    <t>Oberstetten</t>
  </si>
  <si>
    <t>Niederstetten</t>
  </si>
  <si>
    <t>Kronbühl</t>
  </si>
  <si>
    <t>Wittenbach</t>
  </si>
  <si>
    <t>Bernhardzell</t>
  </si>
  <si>
    <t>Berg SG</t>
  </si>
  <si>
    <t>Lömmenschwil</t>
  </si>
  <si>
    <t>Häggenschwil</t>
  </si>
  <si>
    <t>Muolen</t>
  </si>
  <si>
    <t>Steinach</t>
  </si>
  <si>
    <t>Tübach</t>
  </si>
  <si>
    <t>Rorschach</t>
  </si>
  <si>
    <t>Rorschach Ost</t>
  </si>
  <si>
    <t>Mörschwil</t>
  </si>
  <si>
    <t>Goldach</t>
  </si>
  <si>
    <t>Rorschacherberg</t>
  </si>
  <si>
    <t>Staad SG</t>
  </si>
  <si>
    <t>Altenrhein</t>
  </si>
  <si>
    <t>Rheineck</t>
  </si>
  <si>
    <t>Thal</t>
  </si>
  <si>
    <t>St. Margrethen</t>
  </si>
  <si>
    <t>Au SG</t>
  </si>
  <si>
    <t>Heerbrugg</t>
  </si>
  <si>
    <t>Balgach</t>
  </si>
  <si>
    <t>Marbach SG</t>
  </si>
  <si>
    <t>Berneck</t>
  </si>
  <si>
    <t>Widnau</t>
  </si>
  <si>
    <t>Diepoldsau</t>
  </si>
  <si>
    <t>Rebstein</t>
  </si>
  <si>
    <t>Lüchingen</t>
  </si>
  <si>
    <t>Altstätten SG</t>
  </si>
  <si>
    <t>Kriessern</t>
  </si>
  <si>
    <t>Hinterforst</t>
  </si>
  <si>
    <t>Eichberg</t>
  </si>
  <si>
    <t>Montlingen</t>
  </si>
  <si>
    <t>Oberriet SG</t>
  </si>
  <si>
    <t>Rüthi (Rheintal)</t>
  </si>
  <si>
    <t>Lienz</t>
  </si>
  <si>
    <t>Salez</t>
  </si>
  <si>
    <t>Sennwald</t>
  </si>
  <si>
    <t>Frümsen</t>
  </si>
  <si>
    <t>Sax</t>
  </si>
  <si>
    <t>Haag (Rheintal)</t>
  </si>
  <si>
    <t>Buchs SG</t>
  </si>
  <si>
    <t>Werdenberg</t>
  </si>
  <si>
    <t>Grabs</t>
  </si>
  <si>
    <t>Grabserberg</t>
  </si>
  <si>
    <t>Gams</t>
  </si>
  <si>
    <t>Sevelen</t>
  </si>
  <si>
    <t>Weite</t>
  </si>
  <si>
    <t>Fontnas</t>
  </si>
  <si>
    <t>Trübbach</t>
  </si>
  <si>
    <t>Azmoos</t>
  </si>
  <si>
    <t>Wartau</t>
  </si>
  <si>
    <t>Oberschan</t>
  </si>
  <si>
    <t>Gretschins</t>
  </si>
  <si>
    <t>Malans SG</t>
  </si>
  <si>
    <t>Wil SG</t>
  </si>
  <si>
    <t>SG1</t>
  </si>
  <si>
    <t>Rossrüti</t>
  </si>
  <si>
    <t>Züberwangen</t>
  </si>
  <si>
    <t>Zuzwil SG</t>
  </si>
  <si>
    <t>Lenggenwil</t>
  </si>
  <si>
    <t>Zuckenriet</t>
  </si>
  <si>
    <t>Niederhelfenschwil</t>
  </si>
  <si>
    <t>Kirchberg SG</t>
  </si>
  <si>
    <t>Gähwil</t>
  </si>
  <si>
    <t>Schwarzenbach SG</t>
  </si>
  <si>
    <t>Bronschhofen</t>
  </si>
  <si>
    <t>Lütisburg Station</t>
  </si>
  <si>
    <t>Bazenheid</t>
  </si>
  <si>
    <t>Müselbach</t>
  </si>
  <si>
    <t>Lütisburg</t>
  </si>
  <si>
    <t>Bütschwil</t>
  </si>
  <si>
    <t>Mosnang</t>
  </si>
  <si>
    <t>Ganterschwil</t>
  </si>
  <si>
    <t>Dreien</t>
  </si>
  <si>
    <t>Mühlrüti</t>
  </si>
  <si>
    <t>Libingen</t>
  </si>
  <si>
    <t>Dietfurt</t>
  </si>
  <si>
    <t>Lichtensteig</t>
  </si>
  <si>
    <t>Oberhelfenschwil</t>
  </si>
  <si>
    <t>Krinau</t>
  </si>
  <si>
    <t>Wattwil</t>
  </si>
  <si>
    <t>Ulisbach</t>
  </si>
  <si>
    <t>Bächli (Hemberg)</t>
  </si>
  <si>
    <t>Hemberg</t>
  </si>
  <si>
    <t>Ebnat-Kappel</t>
  </si>
  <si>
    <t>Krummenau</t>
  </si>
  <si>
    <t>Nesslau</t>
  </si>
  <si>
    <t>Ennetbühl</t>
  </si>
  <si>
    <t>Neu St. Johann</t>
  </si>
  <si>
    <t>Stein SG</t>
  </si>
  <si>
    <t>Alt St. Johann</t>
  </si>
  <si>
    <t>Unterwasser</t>
  </si>
  <si>
    <t>Wildhaus</t>
  </si>
  <si>
    <t>Datum Einreichung</t>
  </si>
  <si>
    <t>Datum Bearbeitung</t>
  </si>
  <si>
    <t>AHV-Nummer</t>
  </si>
  <si>
    <t>Postleitzahl</t>
  </si>
  <si>
    <t>Wohnort</t>
  </si>
  <si>
    <t>Wohnkanton</t>
  </si>
  <si>
    <t>Aufenthalts-status</t>
  </si>
  <si>
    <t>Kursfinanzierung extern</t>
  </si>
  <si>
    <t>Vermögen</t>
  </si>
  <si>
    <t>Anwesen-heitspflicht</t>
  </si>
  <si>
    <t>Einver-ständnis</t>
  </si>
  <si>
    <t>Kurs</t>
  </si>
  <si>
    <t>Name Anbieter</t>
  </si>
  <si>
    <t>Niveaustufe</t>
  </si>
  <si>
    <t>Lektionen beantragt</t>
  </si>
  <si>
    <t>Lektionen bewilligt</t>
  </si>
  <si>
    <t>Kursdauer von</t>
  </si>
  <si>
    <t>Kursdauer bis</t>
  </si>
  <si>
    <t>Ansprechperson Sprachschule</t>
  </si>
  <si>
    <t>Vollständig-keit</t>
  </si>
  <si>
    <t>Datum Check</t>
  </si>
  <si>
    <t>Anbieter Kategorie</t>
  </si>
  <si>
    <t>Auszufüllen durch den Deutschkursanbieter</t>
  </si>
  <si>
    <t>Name Deutschkursanbieter</t>
  </si>
  <si>
    <r>
      <t xml:space="preserve">Kursdauer </t>
    </r>
    <r>
      <rPr>
        <b/>
        <i/>
        <sz val="9"/>
        <color theme="1"/>
        <rFont val="Arial"/>
        <family val="2"/>
      </rPr>
      <t>(Eingabe: TT.MM.JJJJ)</t>
    </r>
  </si>
  <si>
    <t>von</t>
  </si>
  <si>
    <t>bis</t>
  </si>
  <si>
    <t>Beantragte Anzahl vergünstigte Kurslektionen</t>
  </si>
  <si>
    <t>E-Mail der Ansprechperson</t>
  </si>
  <si>
    <t>Aida</t>
  </si>
  <si>
    <t>BILANG</t>
  </si>
  <si>
    <t>Jacqueline</t>
  </si>
  <si>
    <t>Bigger</t>
  </si>
  <si>
    <t>Margrit</t>
  </si>
  <si>
    <t>Huber</t>
  </si>
  <si>
    <t>Ehlimana</t>
  </si>
  <si>
    <t>Morarevic</t>
  </si>
  <si>
    <t>Dorentina</t>
  </si>
  <si>
    <t>Dema</t>
  </si>
  <si>
    <t>Max. Anzahl Lektionen</t>
  </si>
  <si>
    <t>dhashay Swiss</t>
  </si>
  <si>
    <t>Xaalad/Qaab kale</t>
  </si>
  <si>
    <t>Dumar ah</t>
  </si>
  <si>
    <t>Lab ah</t>
  </si>
  <si>
    <t>Haa</t>
  </si>
  <si>
    <t>Maya</t>
  </si>
  <si>
    <t>doob</t>
  </si>
  <si>
    <t>carmal</t>
  </si>
  <si>
    <t>guursaday</t>
  </si>
  <si>
    <t>iskaashi diiwaangashan</t>
  </si>
  <si>
    <t>Illaa CFH 40,000-</t>
  </si>
  <si>
    <t>Ka sareeya CFH 40,000-</t>
  </si>
  <si>
    <t>Illaa CFH 55,000-</t>
  </si>
  <si>
    <t>Ka sareeya CFH 55,000-</t>
  </si>
  <si>
    <r>
      <rPr>
        <b/>
        <sz val="16"/>
        <color theme="1"/>
        <rFont val="Arial"/>
        <family val="2"/>
      </rPr>
      <t>Codsiga qiimaha koorso ee la door bidayo</t>
    </r>
    <r>
      <rPr>
        <b/>
        <sz val="12"/>
        <color theme="1"/>
        <rFont val="Arial"/>
        <family val="2"/>
      </rPr>
      <t xml:space="preserve">
Antrag auf Kursvergünstigungen</t>
    </r>
  </si>
  <si>
    <t>Uu buuxinaayo ka qaybqaataha koor-sada: Macluumaad shaqsiyadeed
Auszufüllen durch die Kursteilnehmerin / den Kursteilnehmer: Angaben zur Person</t>
  </si>
  <si>
    <r>
      <t xml:space="preserve">Magaca saddexaad
</t>
    </r>
    <r>
      <rPr>
        <sz val="9"/>
        <color rgb="FF00B050"/>
        <rFont val="Arial"/>
        <family val="2"/>
      </rPr>
      <t>Name</t>
    </r>
  </si>
  <si>
    <r>
      <t xml:space="preserve">Magaca koowaad
</t>
    </r>
    <r>
      <rPr>
        <sz val="9"/>
        <color rgb="FF00B050"/>
        <rFont val="Arial"/>
        <family val="2"/>
      </rPr>
      <t>Vorname</t>
    </r>
  </si>
  <si>
    <r>
      <t xml:space="preserve">Jinsiga:
</t>
    </r>
    <r>
      <rPr>
        <sz val="9"/>
        <color rgb="FF00B050"/>
        <rFont val="Arial"/>
        <family val="2"/>
      </rPr>
      <t>Geschlecht</t>
    </r>
  </si>
  <si>
    <t>Dumar ah- weiblich
Lab ah männlich</t>
  </si>
  <si>
    <r>
      <t xml:space="preserve">Xaalada Bulsho:
</t>
    </r>
    <r>
      <rPr>
        <sz val="9"/>
        <color rgb="FF00B050"/>
        <rFont val="Arial"/>
        <family val="2"/>
      </rPr>
      <t>Zivilstand</t>
    </r>
  </si>
  <si>
    <t>doob - ledig
carmal - verwitwet
guursaday - verheiratet
iskaashi diiwaangashan - eingetragene Partnerschaft</t>
  </si>
  <si>
    <r>
      <t xml:space="preserve">Xaaladda/Qaabka degganaansho
</t>
    </r>
    <r>
      <rPr>
        <sz val="9"/>
        <color rgb="FF00B050"/>
        <rFont val="Arial"/>
        <family val="2"/>
      </rPr>
      <t>Aufenthaltsstatus</t>
    </r>
  </si>
  <si>
    <t>B               C              L
dhashay Swiss - Schweizer/in
Xaalad/Qaab kale - Anderer Status</t>
  </si>
  <si>
    <r>
      <t xml:space="preserve">Cinwaanka:
</t>
    </r>
    <r>
      <rPr>
        <sz val="9"/>
        <color rgb="FF00B050"/>
        <rFont val="Arial"/>
        <family val="2"/>
      </rPr>
      <t>Adresse</t>
    </r>
  </si>
  <si>
    <r>
      <t xml:space="preserve">Boostada
</t>
    </r>
    <r>
      <rPr>
        <sz val="9"/>
        <color rgb="FF00B050"/>
        <rFont val="Arial"/>
        <family val="2"/>
      </rPr>
      <t>Postleitzahl</t>
    </r>
  </si>
  <si>
    <r>
      <t xml:space="preserve">magaalada
</t>
    </r>
    <r>
      <rPr>
        <sz val="9"/>
        <color rgb="FF00B050"/>
        <rFont val="Arial"/>
        <family val="2"/>
      </rPr>
      <t>Wohnort</t>
    </r>
  </si>
  <si>
    <r>
      <t xml:space="preserve">Lambar bulsheedka caymiska
</t>
    </r>
    <r>
      <rPr>
        <sz val="9"/>
        <color rgb="FF00B050"/>
        <rFont val="Arial"/>
        <family val="2"/>
      </rPr>
      <t>Sozialversicherungsnummer / AHV-Nr</t>
    </r>
  </si>
  <si>
    <t>Sharuudaha faa'iidooyinka
Voraussetzungen für Vergünstigungen</t>
  </si>
  <si>
    <r>
      <t xml:space="preserve">Koorsada aqooneed ama Jarmaleed ma waxaa bixinayay hay’ad kale? (tusaale ahaan xafiiska arrimaha bulshada, adeegga caymiska dadka hawlgabka, ah ee AHV-IV, kan RAV, kan SUVA, iyo kan shaqaale)
</t>
    </r>
    <r>
      <rPr>
        <sz val="9"/>
        <color rgb="FF00B050"/>
        <rFont val="Arial"/>
        <family val="2"/>
      </rPr>
      <t>Wird Ihr Alphabetisierungs- bzw. Deutschkurs durch eine andere Stelle bezahlt?
(z.B. Sozialamt, AHV-IV-Rentenstelle, RAV, SUVA, Arbeitgeber?)</t>
    </r>
  </si>
  <si>
    <t>Haa - Ja
Maya - Nein</t>
  </si>
  <si>
    <r>
      <t xml:space="preserve">Waa maxay dakhligaaga la canshuuri karo?
</t>
    </r>
    <r>
      <rPr>
        <sz val="9"/>
        <color rgb="FF00B050"/>
        <rFont val="Arial"/>
        <family val="2"/>
      </rPr>
      <t>Wie hoch ist Ihr steuerbares Einkommen?</t>
    </r>
  </si>
  <si>
    <r>
      <t>Shaqsiyaadka:</t>
    </r>
    <r>
      <rPr>
        <sz val="12"/>
        <rFont val="Arial"/>
        <family val="2"/>
      </rPr>
      <t xml:space="preserve">
</t>
    </r>
    <r>
      <rPr>
        <sz val="9"/>
        <color rgb="FF00B050"/>
        <rFont val="Arial"/>
        <family val="2"/>
      </rPr>
      <t>Für Einzelpersonen</t>
    </r>
  </si>
  <si>
    <r>
      <t xml:space="preserve">Ma leedahay hanti la canshuuri karo oo ka badan CHF 50,000?
</t>
    </r>
    <r>
      <rPr>
        <sz val="9"/>
        <color rgb="FF00B050"/>
        <rFont val="Arial"/>
        <family val="2"/>
      </rPr>
      <t>Besitzen Sie ein steuerbares Vermögen über Fr. 50'000.–?</t>
    </r>
  </si>
  <si>
    <r>
      <t>Faallo: Shakhsiyaadka laga goynayo canshuurta iyo shakhsiyaadka aan canshuurta laga qaadaynin, boqolkiiba toddobaatan (75%) dakhliga soo galo sannadkii ayaa loo xisaabiyaa dakhliga la canshuuri karo</t>
    </r>
    <r>
      <rPr>
        <b/>
        <i/>
        <sz val="9"/>
        <color theme="1"/>
        <rFont val="Arial"/>
        <family val="2"/>
      </rPr>
      <t xml:space="preserve">
</t>
    </r>
    <r>
      <rPr>
        <b/>
        <i/>
        <sz val="9"/>
        <color rgb="FF00B050"/>
        <rFont val="Arial"/>
        <family val="2"/>
      </rPr>
      <t>Anmerkung:</t>
    </r>
    <r>
      <rPr>
        <sz val="9"/>
        <color rgb="FF00B050"/>
        <rFont val="Arial"/>
        <family val="2"/>
      </rPr>
      <t xml:space="preserve"> Für quellensteuerpflichtige Personen und Personen ohne Steuerveranlagung werden 75% des Bruttojahreseinkommens als steuerbares Einkommen gerechnet. </t>
    </r>
  </si>
  <si>
    <r>
      <t>Xaadiritaanka Waajibka ah</t>
    </r>
    <r>
      <rPr>
        <b/>
        <sz val="12"/>
        <color theme="1"/>
        <rFont val="Arial"/>
        <family val="2"/>
      </rPr>
      <t xml:space="preserve">
</t>
    </r>
    <r>
      <rPr>
        <sz val="9"/>
        <color theme="1"/>
        <rFont val="Arial"/>
        <family val="2"/>
      </rPr>
      <t>Waxaa la ii sheegay in aan xaadiro ugu yaraan boqolkiiba siddeetan cashirrada iyo in xaadiritaanka la kantaroolayo. Haddii uu ka yaraado xaadiritaanka cashirrada, wax cashirro oo dheeraad ah oo lagu bixinayo qiima dhimista la door biday ma laha. Codsi cusub ayaa la gudbin karaa ugu horayn afar iyo labaatan billood ka dib.</t>
    </r>
    <r>
      <rPr>
        <b/>
        <sz val="9"/>
        <color theme="1"/>
        <rFont val="Arial"/>
        <family val="2"/>
      </rPr>
      <t xml:space="preserve">
Anwesenheitspflicht
</t>
    </r>
    <r>
      <rPr>
        <sz val="9"/>
        <color rgb="FF00B050"/>
        <rFont val="Arial"/>
        <family val="2"/>
      </rPr>
      <t>Ich bin darüber informiert, dass mindestens 80 Prozent der Lektionen besucht werden müssen und dass eine Anwesenheitskontrolle gemacht wird. Bei weniger als 80 Prozent besuchtem Unterricht werden keine weiteren Lektionen vergünstigt. Ein neuer Antrag kann frühestens nach 24 Monaten gestellt werden.</t>
    </r>
    <r>
      <rPr>
        <b/>
        <sz val="9"/>
        <color theme="1"/>
        <rFont val="Arial"/>
        <family val="2"/>
      </rPr>
      <t xml:space="preserve"> </t>
    </r>
  </si>
  <si>
    <r>
      <rPr>
        <b/>
        <sz val="9"/>
        <color theme="1"/>
        <rFont val="Arial"/>
        <family val="2"/>
      </rPr>
      <t>1. Macluumaad run ah</t>
    </r>
    <r>
      <rPr>
        <sz val="9"/>
        <color theme="1"/>
        <rFont val="Arial"/>
        <family val="2"/>
      </rPr>
      <t xml:space="preserve">
Waan akhiryay shuruudaha lagu helayo qiima dhimista la door bidayo sida laga soo xigtay macluumaadka “Learn German“ waana ku xaqiijinayaa saxiixayga in dhammaan macluumaadka la soo sheegay ay sax yihiin iyo in aan buuxinayo shuruudaha. Waxaan ogahay in faahfaahin khaldan ama aan dhamaystirnayn ay keenayso in codsiga uu istaago ama haddii qiimaha la door biday horaan loo bixiyay qiimo dhimista in la ceshan doono.</t>
    </r>
    <r>
      <rPr>
        <b/>
        <sz val="9"/>
        <color theme="1"/>
        <rFont val="Arial"/>
        <family val="2"/>
      </rPr>
      <t xml:space="preserve">
</t>
    </r>
    <r>
      <rPr>
        <b/>
        <sz val="9"/>
        <color rgb="FF00B050"/>
        <rFont val="Arial"/>
        <family val="2"/>
      </rPr>
      <t xml:space="preserve">1. Wahrheitsgetreue Angaben </t>
    </r>
    <r>
      <rPr>
        <sz val="9"/>
        <color rgb="FF00B050"/>
        <rFont val="Arial"/>
        <family val="2"/>
      </rPr>
      <t xml:space="preserve">
Ich habe die Bedingungen für den Erhalt von Vergünstigungen gemäss Information «Lernen Sie Deutsch» zur Kenntnis genommen und bestätige mit meiner Unterschrift, dass sämtliche Angaben korrekt sind und ich die Bedingungen erfülle. Mir ist bewusst, dass bei falschen oder unvollständigen Angaben das Gesuch abgewiesen wird oder bereits ausgerichtete Vergünstigungen zurückgefordert werden.</t>
    </r>
  </si>
  <si>
    <r>
      <rPr>
        <b/>
        <sz val="9"/>
        <rFont val="Arial"/>
        <family val="2"/>
      </rPr>
      <t>2. Oggolaansho lagu helayo xogta ku saabsan canshuurta</t>
    </r>
    <r>
      <rPr>
        <sz val="9"/>
        <rFont val="Arial"/>
        <family val="2"/>
      </rPr>
      <t xml:space="preserve">
Si loo kantaroolo qiimo dhimista heer goboleed ee qiimaha koorsada Luuqadda Jarmalka ama koorsada aqooneed waxaan halkan u fasaxayaa Xafiiska Arrimaha Bulshada inuu ka helo wixii macluumaad oo loo baahan yahay (xaaladda dakhliyeed iyo dhaqaale) madaxda u xilsaaran canshuurta.</t>
    </r>
    <r>
      <rPr>
        <b/>
        <sz val="9"/>
        <color rgb="FF00B050"/>
        <rFont val="Arial"/>
        <family val="2"/>
      </rPr>
      <t xml:space="preserve">
2. Ermächtigung zur Einholung von Steuerdaten</t>
    </r>
    <r>
      <rPr>
        <sz val="9"/>
        <color rgb="FF00B050"/>
        <rFont val="Arial"/>
        <family val="2"/>
      </rPr>
      <t xml:space="preserve">
Für die Überprüfung der kantonalen Vergünstigungen an die Kosten des Deutsch- bzw. Alphabetisierungskurses ermächtige ich das Amt für Soziales bei den zuständigen Steuerbehörden die notwendigen Informationen (Einkommens- und Vermögensverhältnisse) einzuholen.</t>
    </r>
  </si>
  <si>
    <r>
      <rPr>
        <b/>
        <sz val="9"/>
        <color theme="1"/>
        <rFont val="Arial"/>
        <family val="2"/>
      </rPr>
      <t xml:space="preserve">3. Oggolaansho xogta lagu gudbinayo iimayl
</t>
    </r>
    <r>
      <rPr>
        <sz val="9"/>
        <color theme="1"/>
        <rFont val="Arial"/>
        <family val="2"/>
      </rPr>
      <t>Waxaan ku dhawaaqayaa ogolaansha-hayga in dugsiga luuqada iyo Xafiiska Arrimaha Bulshada ay hergalin karaan codsigayga iyada oo la isticmaalayo diritaan iimayl oo aan qarsoonayn xitaa hadii ay ilaalinta xogta xadidan tahay.</t>
    </r>
    <r>
      <rPr>
        <b/>
        <sz val="9"/>
        <color theme="1"/>
        <rFont val="Arial"/>
        <family val="2"/>
      </rPr>
      <t xml:space="preserve">
</t>
    </r>
    <r>
      <rPr>
        <b/>
        <sz val="9"/>
        <color rgb="FF00B050"/>
        <rFont val="Arial"/>
        <family val="2"/>
      </rPr>
      <t>3. Ermächtigung zur elektronischen Datenübermittlung</t>
    </r>
    <r>
      <rPr>
        <sz val="9"/>
        <color rgb="FF00B050"/>
        <rFont val="Arial"/>
        <family val="2"/>
      </rPr>
      <t xml:space="preserve">
Ich gebe mein Einverständnis, dass die Sprachschule und das Amt für Soziales meinen Antrag trotz eingeschränktem Datenschutz per unverschlüsseltem E-Mail ab-wickeln. </t>
    </r>
  </si>
  <si>
    <r>
      <t>Goobta:</t>
    </r>
    <r>
      <rPr>
        <sz val="9"/>
        <color rgb="FF00B050"/>
        <rFont val="Arial"/>
        <family val="2"/>
      </rPr>
      <t>Ort</t>
    </r>
  </si>
  <si>
    <r>
      <t xml:space="preserve">taariikhda: </t>
    </r>
    <r>
      <rPr>
        <sz val="9"/>
        <color rgb="FF00B050"/>
        <rFont val="Arial"/>
        <family val="2"/>
      </rPr>
      <t>Datum</t>
    </r>
  </si>
  <si>
    <r>
      <rPr>
        <sz val="9"/>
        <rFont val="Arial"/>
        <family val="2"/>
      </rPr>
      <t>Waan ogolahay sharuudahan</t>
    </r>
    <r>
      <rPr>
        <sz val="9"/>
        <color rgb="FF00B050"/>
        <rFont val="Arial"/>
        <family val="2"/>
      </rPr>
      <t xml:space="preserve">
Ich erkläre mich mit diesen Bedingungen einverstanden</t>
    </r>
  </si>
  <si>
    <t/>
  </si>
  <si>
    <t>Illaa CFH 40,000-  Bis Fr. 40'000.–
Ka sareeya CFH 40,000-  Über Fr. 40'000.–</t>
  </si>
  <si>
    <t>Illaa CFH 55,000-  Bis Fr. 55'000.–
Ka sareeya CFH 55,000-  Über Fr. 55'000.–</t>
  </si>
  <si>
    <r>
      <t xml:space="preserve">Xaqiijin iyo Shaacin aqbalaad oo ka socota ka qayb qaataha koorsada:
</t>
    </r>
    <r>
      <rPr>
        <b/>
        <sz val="10"/>
        <color rgb="FF00B050"/>
        <rFont val="Arial"/>
        <family val="2"/>
      </rPr>
      <t>Bestätigung und Einverständniserklärung der Kursteilnehmerin bzw. des Kursteilnehmers</t>
    </r>
  </si>
  <si>
    <r>
      <t xml:space="preserve">Lambar bulsheedka caymiska
</t>
    </r>
    <r>
      <rPr>
        <sz val="9"/>
        <color rgb="FF00B050"/>
        <rFont val="Arial"/>
        <family val="2"/>
      </rPr>
      <t xml:space="preserve">Sozialversicherungsnummer / AHV-Nr </t>
    </r>
    <r>
      <rPr>
        <b/>
        <i/>
        <sz val="9"/>
        <color rgb="FF00B050"/>
        <rFont val="Arial"/>
        <family val="2"/>
      </rPr>
      <t>(Eingabe ohne Punkte)</t>
    </r>
  </si>
  <si>
    <t>Antrag 1</t>
  </si>
  <si>
    <r>
      <t xml:space="preserve">Lamaanaha/shaqsiyaadka leh canug(yo) ka hooseeya 18 sano
</t>
    </r>
    <r>
      <rPr>
        <sz val="9"/>
        <color rgb="FF00B050"/>
        <rFont val="Arial"/>
        <family val="2"/>
      </rPr>
      <t>Für Ehepaare/Person mit Kind(ern) unter 18 Jahren</t>
    </r>
  </si>
  <si>
    <t>Ivona</t>
  </si>
  <si>
    <t>Kvesic</t>
  </si>
  <si>
    <t>B2</t>
  </si>
  <si>
    <t>Graf Sprach-Raum GmbH, Buchs</t>
  </si>
  <si>
    <t>Ruth</t>
  </si>
  <si>
    <t>Graf</t>
  </si>
  <si>
    <t>sprachraum@livenet.ch</t>
  </si>
  <si>
    <t>HDS Heerbrugg</t>
  </si>
  <si>
    <t xml:space="preserve">Herr </t>
  </si>
  <si>
    <t>Alija</t>
  </si>
  <si>
    <t>Kulici</t>
  </si>
  <si>
    <t>akulici@hds.ch</t>
  </si>
  <si>
    <t>HDS St.Gallen</t>
  </si>
  <si>
    <t>Karin</t>
  </si>
  <si>
    <t>Kälin</t>
  </si>
  <si>
    <t>karin.kaelin@gmos.ch</t>
  </si>
  <si>
    <t>ksrapperswil@gmz.migros.ch</t>
  </si>
  <si>
    <t>Schule Goldach</t>
  </si>
  <si>
    <t>VHR Volkshochschule Rorschach und Umgebung</t>
  </si>
  <si>
    <t>WTL Werk- und Technologiezentrum Linthgebiet</t>
  </si>
  <si>
    <t>Damian</t>
  </si>
  <si>
    <t>Faeh</t>
  </si>
  <si>
    <t>dfaeh@wtl.ch</t>
  </si>
  <si>
    <t>Kalkulation 1</t>
  </si>
  <si>
    <t>Kalkulation 2</t>
  </si>
  <si>
    <t>Kalkulation 3</t>
  </si>
  <si>
    <t>Kalkulation 4</t>
  </si>
  <si>
    <t>Kalkulation 5</t>
  </si>
  <si>
    <t>Kalkulation 6</t>
  </si>
  <si>
    <t>Kalkulation 7</t>
  </si>
  <si>
    <t>Kalkulation 8</t>
  </si>
  <si>
    <t>Kalkulation 9</t>
  </si>
  <si>
    <t>Kalkulation 10</t>
  </si>
  <si>
    <t>Kalkulation 11</t>
  </si>
  <si>
    <t>Kalkulation 12</t>
  </si>
  <si>
    <t>Prüfziffer</t>
  </si>
  <si>
    <t>Aufgerundet</t>
  </si>
  <si>
    <t>Prüfziffer errechnet</t>
  </si>
  <si>
    <t>Prüfziffer tatsächlich</t>
  </si>
  <si>
    <t>AHV-Nummer Kontrolle</t>
  </si>
  <si>
    <t>V2</t>
  </si>
  <si>
    <t>Arte Lingua by tajloro GmbH</t>
  </si>
  <si>
    <t xml:space="preserve">Frau </t>
  </si>
  <si>
    <t>Andrea</t>
  </si>
  <si>
    <t>Schneider</t>
  </si>
  <si>
    <t>deutsch@tajloro.com</t>
  </si>
  <si>
    <t>Angélique</t>
  </si>
  <si>
    <t>Deubelbeiss</t>
  </si>
  <si>
    <t>Ried</t>
  </si>
  <si>
    <t>administration@arge.ch</t>
  </si>
  <si>
    <r>
      <t xml:space="preserve">4. Dadka degan Flawil: Oggolaanshaha u gudbinta xogta elegtarooniga ah ee degmada Flawil
</t>
    </r>
    <r>
      <rPr>
        <sz val="9"/>
        <rFont val="Arial"/>
        <family val="2"/>
      </rPr>
      <t xml:space="preserve">Waxaan oggolahay in xafiiska arrimaha bulshada uu codsigayga u gudbiyo degmada Flawil si ay u tixgeliso kaalmooyin dheeraad ah. 
</t>
    </r>
    <r>
      <rPr>
        <b/>
        <sz val="9"/>
        <color rgb="FF00B050"/>
        <rFont val="Arial"/>
        <family val="2"/>
      </rPr>
      <t>4.  Für Personen mit Wohnsitz Flawil: Ermächtigung zur elektronischen Datenübermittlung an die Gemeinde Flawil</t>
    </r>
    <r>
      <rPr>
        <b/>
        <sz val="9"/>
        <rFont val="Arial"/>
        <family val="2"/>
      </rPr>
      <t xml:space="preserve">
</t>
    </r>
    <r>
      <rPr>
        <sz val="9"/>
        <color rgb="FF00B050"/>
        <rFont val="Arial"/>
        <family val="2"/>
      </rPr>
      <t xml:space="preserve">Ich gebe mein Einverständnis, dass das Amt für Soziales meinen Antrag zur Prüfung weiterer Subventionen an die Gemeinde Flawil weiterleiten darf. </t>
    </r>
  </si>
  <si>
    <r>
      <rPr>
        <sz val="9"/>
        <rFont val="Arial"/>
        <family val="2"/>
      </rPr>
      <t>Saxeexa: Waan ogolahay sharuudahan</t>
    </r>
    <r>
      <rPr>
        <sz val="9"/>
        <color rgb="FF00B050"/>
        <rFont val="Arial"/>
        <family val="2"/>
      </rPr>
      <t xml:space="preserve">
Unterschrift: Ich erkläre mich mit diesen Bedingungen einverstanden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</si>
</sst>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0000\.00"/>
  </numFmts>
  <fonts count="27" x14ac:knownFonts="1">
    <font>
      <sz val="10.5"/>
      <color theme="1"/>
      <name val="Arial"/>
      <family val="2"/>
    </font>
    <font>
      <sz val="10"/>
      <color theme="1"/>
      <name val="Arial"/>
      <family val="2"/>
    </font>
    <font>
      <sz val="10"/>
      <color theme="1"/>
      <name val="Arial"/>
      <family val="2"/>
    </font>
    <font>
      <b/>
      <sz val="10"/>
      <color theme="1"/>
      <name val="Arial"/>
      <family val="2"/>
    </font>
    <font>
      <b/>
      <sz val="10.5"/>
      <color theme="1"/>
      <name val="Arial"/>
      <family val="2"/>
    </font>
    <font>
      <sz val="10.5"/>
      <name val="Arial"/>
      <family val="2"/>
    </font>
    <font>
      <b/>
      <sz val="14"/>
      <color theme="1"/>
      <name val="Arial"/>
      <family val="2"/>
    </font>
    <font>
      <b/>
      <sz val="12"/>
      <color theme="1"/>
      <name val="Arial"/>
      <family val="2"/>
    </font>
    <font>
      <b/>
      <sz val="16"/>
      <color theme="1"/>
      <name val="Arial"/>
      <family val="2"/>
    </font>
    <font>
      <sz val="10.5"/>
      <color rgb="FFFFFFFF"/>
      <name val="Arial"/>
      <family val="2"/>
    </font>
    <font>
      <b/>
      <sz val="10"/>
      <name val="Arial"/>
      <family val="2"/>
    </font>
    <font>
      <sz val="10"/>
      <color rgb="FFFFFF00"/>
      <name val="Arial"/>
      <family val="2"/>
    </font>
    <font>
      <sz val="9"/>
      <color theme="1"/>
      <name val="Arial"/>
      <family val="2"/>
    </font>
    <font>
      <b/>
      <sz val="9"/>
      <color theme="1"/>
      <name val="Arial"/>
      <family val="2"/>
    </font>
    <font>
      <b/>
      <i/>
      <sz val="9"/>
      <color theme="1"/>
      <name val="Arial"/>
      <family val="2"/>
    </font>
    <font>
      <sz val="9"/>
      <color rgb="FF00B050"/>
      <name val="Arial"/>
      <family val="2"/>
    </font>
    <font>
      <b/>
      <i/>
      <sz val="9"/>
      <color rgb="FF00B050"/>
      <name val="Arial"/>
      <family val="2"/>
    </font>
    <font>
      <sz val="9"/>
      <color rgb="FFFF0000"/>
      <name val="Arial"/>
      <family val="2"/>
    </font>
    <font>
      <sz val="9"/>
      <name val="Arial"/>
      <family val="2"/>
    </font>
    <font>
      <i/>
      <sz val="9"/>
      <color theme="1"/>
      <name val="Arial"/>
      <family val="2"/>
    </font>
    <font>
      <b/>
      <sz val="10"/>
      <color rgb="FF00B050"/>
      <name val="Arial"/>
      <family val="2"/>
    </font>
    <font>
      <b/>
      <sz val="9"/>
      <color rgb="FF00B050"/>
      <name val="Arial"/>
      <family val="2"/>
    </font>
    <font>
      <b/>
      <sz val="9"/>
      <name val="Arial"/>
      <family val="2"/>
    </font>
    <font>
      <sz val="12"/>
      <name val="Arial"/>
      <family val="2"/>
    </font>
    <font>
      <sz val="7.5"/>
      <color theme="1"/>
      <name val="Arial"/>
      <family val="2"/>
    </font>
    <font>
      <b/>
      <sz val="10.5"/>
      <color rgb="FFFF0000"/>
      <name val="Arial"/>
      <family val="2"/>
    </font>
    <font>
      <sz val="10.5"/>
      <color theme="0" tint="-0.249977111117893"/>
      <name val="Arial"/>
      <family val="2"/>
    </font>
  </fonts>
  <fills count="10">
    <fill>
      <patternFill patternType="none"/>
    </fill>
    <fill>
      <patternFill patternType="gray125"/>
    </fill>
    <fill>
      <patternFill patternType="solid">
        <fgColor theme="0" tint="-4.9989318521683403E-2"/>
        <bgColor indexed="64"/>
      </patternFill>
    </fill>
    <fill>
      <patternFill patternType="solid">
        <fgColor rgb="FF009645"/>
        <bgColor indexed="64"/>
      </patternFill>
    </fill>
    <fill>
      <patternFill patternType="solid">
        <fgColor rgb="FFFFFF99"/>
        <bgColor indexed="64"/>
      </patternFill>
    </fill>
    <fill>
      <patternFill patternType="solid">
        <fgColor theme="0" tint="-0.14999847407452621"/>
        <bgColor indexed="64"/>
      </patternFill>
    </fill>
    <fill>
      <patternFill patternType="solid">
        <fgColor theme="5"/>
        <bgColor indexed="64"/>
      </patternFill>
    </fill>
    <fill>
      <patternFill patternType="solid">
        <fgColor theme="0"/>
        <bgColor indexed="64"/>
      </patternFill>
    </fill>
    <fill>
      <patternFill patternType="solid">
        <fgColor theme="0" tint="-0.499984740745262"/>
        <bgColor indexed="64"/>
      </patternFill>
    </fill>
    <fill>
      <patternFill patternType="solid">
        <fgColor theme="0" tint="-0.249977111117893"/>
        <bgColor indexed="64"/>
      </patternFill>
    </fill>
  </fills>
  <borders count="16">
    <border>
      <left/>
      <right/>
      <top/>
      <bottom/>
      <diagonal/>
    </border>
    <border>
      <left/>
      <right style="medium">
        <color theme="0"/>
      </right>
      <top/>
      <bottom/>
      <diagonal/>
    </border>
    <border>
      <left style="medium">
        <color theme="0"/>
      </left>
      <right style="medium">
        <color theme="0"/>
      </right>
      <top/>
      <bottom/>
      <diagonal/>
    </border>
    <border>
      <left style="medium">
        <color theme="0"/>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auto="1"/>
      </bottom>
      <diagonal/>
    </border>
    <border>
      <left/>
      <right style="medium">
        <color indexed="64"/>
      </right>
      <top/>
      <bottom style="medium">
        <color indexed="64"/>
      </bottom>
      <diagonal/>
    </border>
    <border>
      <left/>
      <right/>
      <top/>
      <bottom style="thin">
        <color theme="0"/>
      </bottom>
      <diagonal/>
    </border>
    <border>
      <left/>
      <right/>
      <top style="thin">
        <color theme="0"/>
      </top>
      <bottom/>
      <diagonal/>
    </border>
    <border>
      <left/>
      <right/>
      <top/>
      <bottom style="medium">
        <color theme="0"/>
      </bottom>
      <diagonal/>
    </border>
    <border>
      <left/>
      <right/>
      <top style="medium">
        <color theme="0"/>
      </top>
      <bottom/>
      <diagonal/>
    </border>
    <border>
      <left/>
      <right/>
      <top style="medium">
        <color theme="0"/>
      </top>
      <bottom style="medium">
        <color theme="0"/>
      </bottom>
      <diagonal/>
    </border>
    <border>
      <left/>
      <right/>
      <top style="thin">
        <color theme="0"/>
      </top>
      <bottom style="thin">
        <color theme="0"/>
      </bottom>
      <diagonal/>
    </border>
  </borders>
  <cellStyleXfs count="3">
    <xf numFmtId="0" fontId="0" fillId="0" borderId="0"/>
    <xf numFmtId="0" fontId="6" fillId="0" borderId="0">
      <alignment vertical="top"/>
    </xf>
    <xf numFmtId="0" fontId="9" fillId="3" borderId="0">
      <alignment wrapText="1"/>
    </xf>
  </cellStyleXfs>
  <cellXfs count="124">
    <xf numFmtId="0" fontId="0" fillId="0" borderId="0" xfId="0"/>
    <xf numFmtId="0" fontId="4" fillId="2" borderId="0" xfId="0" applyFont="1" applyFill="1"/>
    <xf numFmtId="0" fontId="0" fillId="2" borderId="0" xfId="0" applyFill="1"/>
    <xf numFmtId="0" fontId="4" fillId="0" borderId="0" xfId="0" applyFont="1"/>
    <xf numFmtId="0" fontId="4" fillId="0" borderId="0" xfId="0" applyFont="1" applyAlignment="1">
      <alignment vertical="center" wrapText="1"/>
    </xf>
    <xf numFmtId="0" fontId="0" fillId="0" borderId="0" xfId="0" applyAlignment="1">
      <alignment vertical="center" wrapText="1"/>
    </xf>
    <xf numFmtId="14" fontId="0" fillId="0" borderId="0" xfId="0" applyNumberFormat="1"/>
    <xf numFmtId="164" fontId="5" fillId="0" borderId="0" xfId="0" applyNumberFormat="1" applyFont="1"/>
    <xf numFmtId="49" fontId="0" fillId="0" borderId="0" xfId="0" applyNumberFormat="1"/>
    <xf numFmtId="2" fontId="0" fillId="0" borderId="0" xfId="0" applyNumberFormat="1"/>
    <xf numFmtId="49" fontId="12" fillId="0" borderId="0" xfId="0" applyNumberFormat="1" applyFont="1"/>
    <xf numFmtId="0" fontId="12" fillId="0" borderId="0" xfId="0" applyFont="1"/>
    <xf numFmtId="2" fontId="12" fillId="0" borderId="0" xfId="0" applyNumberFormat="1" applyFont="1"/>
    <xf numFmtId="0" fontId="2" fillId="0" borderId="0" xfId="1" applyFont="1" applyAlignment="1">
      <alignment horizontal="left" vertical="center"/>
    </xf>
    <xf numFmtId="0" fontId="3" fillId="0" borderId="0" xfId="1" applyFont="1" applyAlignment="1">
      <alignment horizontal="left" vertical="center"/>
    </xf>
    <xf numFmtId="164" fontId="17" fillId="0" borderId="0" xfId="0" applyNumberFormat="1" applyFont="1"/>
    <xf numFmtId="0" fontId="19" fillId="0" borderId="0" xfId="0" applyFont="1"/>
    <xf numFmtId="0" fontId="12" fillId="0" borderId="2" xfId="0" applyFont="1" applyBorder="1" applyProtection="1">
      <protection locked="0"/>
    </xf>
    <xf numFmtId="0" fontId="12" fillId="0" borderId="0" xfId="0" applyFont="1" applyAlignment="1">
      <alignment horizontal="left" vertical="top" wrapText="1"/>
    </xf>
    <xf numFmtId="0" fontId="24" fillId="0" borderId="0" xfId="0" applyFont="1" applyAlignment="1">
      <alignment horizontal="left"/>
    </xf>
    <xf numFmtId="0" fontId="0" fillId="0" borderId="0" xfId="0" applyAlignment="1">
      <alignment vertical="center"/>
    </xf>
    <xf numFmtId="164" fontId="17" fillId="0" borderId="0" xfId="0" applyNumberFormat="1" applyFont="1" applyAlignment="1">
      <alignment vertical="center"/>
    </xf>
    <xf numFmtId="0" fontId="12" fillId="0" borderId="0" xfId="0" applyFont="1" applyAlignment="1" applyProtection="1">
      <alignment vertical="center" wrapText="1"/>
      <protection locked="0"/>
    </xf>
    <xf numFmtId="0" fontId="12" fillId="4" borderId="12" xfId="0" applyFont="1" applyFill="1" applyBorder="1" applyAlignment="1" applyProtection="1">
      <alignment vertical="center" wrapText="1"/>
      <protection locked="0"/>
    </xf>
    <xf numFmtId="0" fontId="0" fillId="4" borderId="13" xfId="0" applyFill="1" applyBorder="1" applyAlignment="1">
      <alignment vertical="center"/>
    </xf>
    <xf numFmtId="0" fontId="12" fillId="0" borderId="14" xfId="1" applyFont="1" applyBorder="1" applyAlignment="1">
      <alignment horizontal="left" vertical="center"/>
    </xf>
    <xf numFmtId="0" fontId="12" fillId="7" borderId="14" xfId="0" applyFont="1" applyFill="1" applyBorder="1" applyAlignment="1" applyProtection="1">
      <alignment horizontal="right" vertical="center"/>
      <protection locked="0"/>
    </xf>
    <xf numFmtId="0" fontId="12" fillId="7" borderId="14" xfId="0" applyFont="1" applyFill="1" applyBorder="1" applyAlignment="1" applyProtection="1">
      <alignment horizontal="left" vertical="center" indent="1"/>
      <protection locked="0"/>
    </xf>
    <xf numFmtId="0" fontId="12" fillId="0" borderId="15" xfId="1" applyFont="1" applyBorder="1" applyAlignment="1">
      <alignment horizontal="left" vertical="center"/>
    </xf>
    <xf numFmtId="14" fontId="13" fillId="4" borderId="15" xfId="1" applyNumberFormat="1" applyFont="1" applyFill="1" applyBorder="1" applyAlignment="1" applyProtection="1">
      <alignment horizontal="left" vertical="center"/>
      <protection locked="0"/>
    </xf>
    <xf numFmtId="14" fontId="13" fillId="4" borderId="14" xfId="1" applyNumberFormat="1" applyFont="1" applyFill="1" applyBorder="1" applyAlignment="1" applyProtection="1">
      <alignment horizontal="left" vertical="center"/>
      <protection locked="0"/>
    </xf>
    <xf numFmtId="0" fontId="12" fillId="0" borderId="0" xfId="0" applyFont="1" applyAlignment="1" applyProtection="1">
      <alignment horizontal="left" vertical="center" wrapText="1"/>
      <protection locked="0"/>
    </xf>
    <xf numFmtId="0" fontId="12" fillId="0" borderId="0" xfId="0" applyFont="1" applyAlignment="1" applyProtection="1">
      <alignment horizontal="left" vertical="center"/>
      <protection locked="0"/>
    </xf>
    <xf numFmtId="0" fontId="1" fillId="0" borderId="0" xfId="1" applyFont="1" applyAlignment="1">
      <alignment horizontal="left" vertical="center"/>
    </xf>
    <xf numFmtId="0" fontId="12" fillId="7" borderId="14" xfId="1" applyFont="1" applyFill="1" applyBorder="1" applyAlignment="1" applyProtection="1">
      <alignment horizontal="center" vertical="center"/>
      <protection locked="0"/>
    </xf>
    <xf numFmtId="0" fontId="12" fillId="7" borderId="14" xfId="0" applyFont="1" applyFill="1" applyBorder="1" applyAlignment="1" applyProtection="1">
      <alignment horizontal="center" vertical="center"/>
      <protection locked="0"/>
    </xf>
    <xf numFmtId="0" fontId="25" fillId="0" borderId="0" xfId="0" applyFont="1"/>
    <xf numFmtId="0" fontId="13" fillId="9" borderId="0" xfId="1" applyFont="1" applyFill="1" applyAlignment="1">
      <alignment horizontal="left" vertical="center"/>
    </xf>
    <xf numFmtId="0" fontId="12" fillId="9" borderId="0" xfId="1" applyFont="1" applyFill="1" applyAlignment="1">
      <alignment vertical="center"/>
    </xf>
    <xf numFmtId="0" fontId="12" fillId="9" borderId="0" xfId="0" applyFont="1" applyFill="1" applyAlignment="1">
      <alignment vertical="center"/>
    </xf>
    <xf numFmtId="0" fontId="12" fillId="9" borderId="0" xfId="0" applyFont="1" applyFill="1"/>
    <xf numFmtId="0" fontId="12" fillId="9" borderId="0" xfId="0" applyFont="1" applyFill="1" applyAlignment="1">
      <alignment horizontal="left" vertical="center"/>
    </xf>
    <xf numFmtId="0" fontId="12" fillId="9" borderId="0" xfId="1" applyFont="1" applyFill="1" applyAlignment="1">
      <alignment horizontal="left" vertical="center"/>
    </xf>
    <xf numFmtId="0" fontId="26" fillId="0" borderId="0" xfId="0" applyFont="1"/>
    <xf numFmtId="0" fontId="12" fillId="0" borderId="0" xfId="0" applyFont="1" applyAlignment="1">
      <alignment horizontal="left" wrapText="1"/>
    </xf>
    <xf numFmtId="0" fontId="12" fillId="0" borderId="0" xfId="0" applyFont="1" applyAlignment="1">
      <alignment horizontal="left"/>
    </xf>
    <xf numFmtId="0" fontId="12" fillId="4" borderId="0" xfId="0" applyFont="1" applyFill="1" applyAlignment="1" applyProtection="1">
      <alignment horizontal="left" vertical="center" wrapText="1"/>
      <protection locked="0"/>
    </xf>
    <xf numFmtId="0" fontId="7" fillId="0" borderId="0" xfId="1" applyFont="1" applyAlignment="1">
      <alignment horizontal="left" vertical="center" wrapText="1"/>
    </xf>
    <xf numFmtId="0" fontId="7" fillId="0" borderId="0" xfId="1" applyFont="1" applyAlignment="1">
      <alignment horizontal="left" vertical="center"/>
    </xf>
    <xf numFmtId="49" fontId="10" fillId="8" borderId="0" xfId="2" applyNumberFormat="1" applyFont="1" applyFill="1" applyAlignment="1">
      <alignment horizontal="left" vertical="center" wrapText="1"/>
    </xf>
    <xf numFmtId="49" fontId="11" fillId="8" borderId="0" xfId="2" applyNumberFormat="1" applyFont="1" applyFill="1" applyAlignment="1">
      <alignment horizontal="left" vertical="center" wrapText="1"/>
    </xf>
    <xf numFmtId="49" fontId="0" fillId="8" borderId="0" xfId="0" applyNumberFormat="1" applyFill="1" applyAlignment="1">
      <alignment vertical="center" wrapText="1"/>
    </xf>
    <xf numFmtId="0" fontId="12" fillId="9" borderId="0" xfId="1" applyFont="1" applyFill="1" applyAlignment="1">
      <alignment horizontal="left" vertical="center"/>
    </xf>
    <xf numFmtId="0" fontId="12" fillId="9" borderId="0" xfId="0" applyFont="1" applyFill="1" applyAlignment="1">
      <alignment horizontal="left" vertical="center"/>
    </xf>
    <xf numFmtId="49" fontId="13" fillId="4" borderId="12" xfId="1" applyNumberFormat="1" applyFont="1" applyFill="1" applyBorder="1" applyAlignment="1" applyProtection="1">
      <alignment horizontal="left" vertical="center"/>
      <protection locked="0"/>
    </xf>
    <xf numFmtId="0" fontId="13" fillId="9" borderId="0" xfId="1" applyFont="1" applyFill="1" applyAlignment="1">
      <alignment horizontal="left" vertical="center"/>
    </xf>
    <xf numFmtId="14" fontId="13" fillId="4" borderId="14" xfId="1" applyNumberFormat="1" applyFont="1" applyFill="1" applyBorder="1" applyAlignment="1" applyProtection="1">
      <alignment horizontal="left" vertical="center"/>
      <protection locked="0"/>
    </xf>
    <xf numFmtId="14" fontId="12" fillId="4" borderId="14" xfId="0" applyNumberFormat="1" applyFont="1" applyFill="1" applyBorder="1" applyAlignment="1" applyProtection="1">
      <alignment horizontal="left" vertical="center"/>
      <protection locked="0"/>
    </xf>
    <xf numFmtId="2" fontId="13" fillId="4" borderId="14" xfId="1" applyNumberFormat="1" applyFont="1" applyFill="1" applyBorder="1" applyAlignment="1" applyProtection="1">
      <alignment horizontal="left" vertical="center" shrinkToFit="1"/>
      <protection locked="0"/>
    </xf>
    <xf numFmtId="2" fontId="13" fillId="4" borderId="14" xfId="1" applyNumberFormat="1" applyFont="1" applyFill="1" applyBorder="1" applyAlignment="1" applyProtection="1">
      <alignment horizontal="left" vertical="center"/>
      <protection locked="0"/>
    </xf>
    <xf numFmtId="2" fontId="13" fillId="4" borderId="13" xfId="1" applyNumberFormat="1" applyFont="1" applyFill="1" applyBorder="1" applyAlignment="1" applyProtection="1">
      <alignment horizontal="left" vertical="center"/>
      <protection locked="0"/>
    </xf>
    <xf numFmtId="49" fontId="10" fillId="6" borderId="0" xfId="2" applyNumberFormat="1" applyFont="1" applyFill="1" applyAlignment="1">
      <alignment horizontal="left" vertical="center" wrapText="1"/>
    </xf>
    <xf numFmtId="49" fontId="11" fillId="6" borderId="0" xfId="2" applyNumberFormat="1" applyFont="1" applyFill="1" applyAlignment="1">
      <alignment horizontal="left" vertical="center" wrapText="1"/>
    </xf>
    <xf numFmtId="49" fontId="0" fillId="6" borderId="0" xfId="0" applyNumberFormat="1" applyFill="1" applyAlignment="1">
      <alignment vertical="center" wrapText="1"/>
    </xf>
    <xf numFmtId="0" fontId="3" fillId="0" borderId="0" xfId="0" applyFont="1" applyAlignment="1">
      <alignment horizontal="left"/>
    </xf>
    <xf numFmtId="49" fontId="10" fillId="5" borderId="0" xfId="2" applyNumberFormat="1" applyFont="1" applyFill="1" applyAlignment="1">
      <alignment horizontal="left" vertical="center" wrapText="1"/>
    </xf>
    <xf numFmtId="49" fontId="11" fillId="5" borderId="0" xfId="2" applyNumberFormat="1" applyFont="1" applyFill="1" applyAlignment="1">
      <alignment horizontal="left" vertical="center" wrapText="1"/>
    </xf>
    <xf numFmtId="49" fontId="0" fillId="5" borderId="0" xfId="0" applyNumberFormat="1" applyFill="1" applyAlignment="1">
      <alignment vertical="center" wrapText="1"/>
    </xf>
    <xf numFmtId="0" fontId="12" fillId="0" borderId="0" xfId="0" applyFont="1" applyAlignment="1">
      <alignment horizontal="left" vertical="top" wrapText="1"/>
    </xf>
    <xf numFmtId="0" fontId="12" fillId="0" borderId="0" xfId="0" applyFont="1" applyAlignment="1">
      <alignment horizontal="left" vertical="top"/>
    </xf>
    <xf numFmtId="0" fontId="12" fillId="0" borderId="0" xfId="0" applyFont="1" applyAlignment="1" applyProtection="1">
      <alignment horizontal="left" vertical="center" wrapText="1"/>
      <protection locked="0"/>
    </xf>
    <xf numFmtId="0" fontId="12" fillId="0" borderId="0" xfId="0" applyFont="1" applyAlignment="1">
      <alignment vertical="top"/>
    </xf>
    <xf numFmtId="0" fontId="12" fillId="0" borderId="0" xfId="0" applyFont="1" applyAlignment="1" applyProtection="1">
      <alignment horizontal="left" vertical="center"/>
      <protection locked="0"/>
    </xf>
    <xf numFmtId="0" fontId="12" fillId="0" borderId="0" xfId="0" applyFont="1" applyAlignment="1">
      <alignment horizontal="left" vertical="center" wrapText="1"/>
    </xf>
    <xf numFmtId="0" fontId="12" fillId="4" borderId="12" xfId="0" applyFont="1" applyFill="1" applyBorder="1" applyAlignment="1" applyProtection="1">
      <alignment horizontal="center" vertical="center"/>
      <protection locked="0"/>
    </xf>
    <xf numFmtId="0" fontId="12" fillId="4" borderId="13" xfId="0" applyFont="1" applyFill="1" applyBorder="1" applyAlignment="1" applyProtection="1">
      <alignment horizontal="center" vertical="center"/>
      <protection locked="0"/>
    </xf>
    <xf numFmtId="164" fontId="18" fillId="0" borderId="0" xfId="0" applyNumberFormat="1" applyFont="1" applyAlignment="1" applyProtection="1">
      <alignment horizontal="left" vertical="center"/>
      <protection locked="0"/>
    </xf>
    <xf numFmtId="0" fontId="3" fillId="0" borderId="0" xfId="0" applyFont="1" applyAlignment="1">
      <alignment horizontal="left" vertical="top" wrapText="1"/>
    </xf>
    <xf numFmtId="0" fontId="1" fillId="0" borderId="0" xfId="0" applyFont="1" applyAlignment="1">
      <alignment horizontal="left" vertical="top" wrapText="1"/>
    </xf>
    <xf numFmtId="0" fontId="12" fillId="0" borderId="0" xfId="0" applyFont="1" applyAlignment="1">
      <alignment wrapText="1"/>
    </xf>
    <xf numFmtId="0" fontId="0" fillId="0" borderId="0" xfId="0"/>
    <xf numFmtId="0" fontId="12" fillId="0" borderId="0" xfId="0" applyFont="1" applyAlignment="1" applyProtection="1">
      <alignment horizontal="left" vertical="center" wrapText="1" indent="2"/>
      <protection locked="0"/>
    </xf>
    <xf numFmtId="0" fontId="12" fillId="0" borderId="0" xfId="0" applyFont="1" applyAlignment="1" applyProtection="1">
      <alignment horizontal="left" vertical="center" indent="2"/>
      <protection locked="0"/>
    </xf>
    <xf numFmtId="0" fontId="18" fillId="0" borderId="0" xfId="0" applyFont="1" applyAlignment="1">
      <alignment horizontal="left" wrapText="1"/>
    </xf>
    <xf numFmtId="0" fontId="12" fillId="0" borderId="0" xfId="0" applyFont="1" applyAlignment="1" applyProtection="1">
      <alignment horizontal="left" vertical="top" wrapText="1" indent="2"/>
      <protection locked="0"/>
    </xf>
    <xf numFmtId="0" fontId="12" fillId="0" borderId="0" xfId="0" applyFont="1" applyAlignment="1" applyProtection="1">
      <alignment horizontal="left" vertical="top" indent="2"/>
      <protection locked="0"/>
    </xf>
    <xf numFmtId="0" fontId="12" fillId="0" borderId="1" xfId="0" applyFont="1" applyBorder="1" applyAlignment="1" applyProtection="1">
      <alignment horizontal="left" vertical="top" indent="2"/>
      <protection locked="0"/>
    </xf>
    <xf numFmtId="0" fontId="12" fillId="0" borderId="2" xfId="0" applyFont="1" applyBorder="1" applyAlignment="1" applyProtection="1">
      <alignment horizontal="left" vertical="top" wrapText="1" indent="2"/>
      <protection locked="0"/>
    </xf>
    <xf numFmtId="0" fontId="12" fillId="0" borderId="3" xfId="0" applyFont="1" applyBorder="1" applyAlignment="1" applyProtection="1">
      <alignment horizontal="left" vertical="top" indent="2"/>
      <protection locked="0"/>
    </xf>
    <xf numFmtId="0" fontId="12" fillId="0" borderId="4" xfId="0" applyFont="1" applyBorder="1" applyAlignment="1">
      <alignment horizontal="left" vertical="top" wrapText="1"/>
    </xf>
    <xf numFmtId="0" fontId="12" fillId="0" borderId="5" xfId="0" applyFont="1" applyBorder="1" applyAlignment="1">
      <alignment horizontal="left" vertical="top" wrapText="1"/>
    </xf>
    <xf numFmtId="0" fontId="12" fillId="0" borderId="6" xfId="0" applyFont="1" applyBorder="1" applyAlignment="1">
      <alignment horizontal="left" vertical="top" wrapText="1"/>
    </xf>
    <xf numFmtId="0" fontId="12" fillId="0" borderId="7" xfId="0" applyFont="1" applyBorder="1" applyAlignment="1">
      <alignment horizontal="left" vertical="top" wrapText="1"/>
    </xf>
    <xf numFmtId="0" fontId="12" fillId="0" borderId="8" xfId="0" applyFont="1" applyBorder="1" applyAlignment="1">
      <alignment horizontal="left" vertical="top" wrapText="1"/>
    </xf>
    <xf numFmtId="0" fontId="12" fillId="0" borderId="9" xfId="0" applyFont="1" applyBorder="1" applyAlignment="1">
      <alignment horizontal="left" vertical="top" wrapText="1"/>
    </xf>
    <xf numFmtId="0" fontId="13" fillId="0" borderId="0" xfId="0" applyFont="1" applyAlignment="1">
      <alignment horizontal="left" vertical="top" wrapText="1"/>
    </xf>
    <xf numFmtId="0" fontId="12" fillId="4" borderId="0" xfId="0" applyFont="1" applyFill="1" applyAlignment="1" applyProtection="1">
      <alignment horizontal="left"/>
      <protection locked="0"/>
    </xf>
    <xf numFmtId="14" fontId="12" fillId="4" borderId="0" xfId="0" applyNumberFormat="1" applyFont="1" applyFill="1" applyAlignment="1" applyProtection="1">
      <alignment horizontal="left"/>
      <protection locked="0"/>
    </xf>
    <xf numFmtId="0" fontId="12" fillId="4" borderId="0" xfId="0" applyFont="1" applyFill="1" applyAlignment="1" applyProtection="1">
      <alignment horizontal="center"/>
      <protection locked="0"/>
    </xf>
    <xf numFmtId="0" fontId="0" fillId="0" borderId="0" xfId="0" applyAlignment="1">
      <alignment horizontal="left" vertical="top" wrapText="1"/>
    </xf>
    <xf numFmtId="0" fontId="12" fillId="0" borderId="0" xfId="0" applyFont="1" applyAlignment="1">
      <alignment vertical="top" wrapText="1"/>
    </xf>
    <xf numFmtId="0" fontId="15" fillId="0" borderId="0" xfId="0" applyFont="1" applyAlignment="1">
      <alignment horizontal="left" vertical="top" wrapText="1"/>
    </xf>
    <xf numFmtId="0" fontId="22" fillId="0" borderId="0" xfId="0" applyFont="1" applyAlignment="1">
      <alignment wrapText="1"/>
    </xf>
    <xf numFmtId="0" fontId="22" fillId="0" borderId="0" xfId="0" applyFont="1"/>
    <xf numFmtId="0" fontId="12" fillId="0" borderId="0" xfId="0" applyFont="1"/>
    <xf numFmtId="0" fontId="15" fillId="0" borderId="0" xfId="0" applyFont="1" applyAlignment="1">
      <alignment horizontal="left" wrapText="1"/>
    </xf>
    <xf numFmtId="0" fontId="12" fillId="4" borderId="0" xfId="0" applyFont="1" applyFill="1" applyAlignment="1" applyProtection="1">
      <alignment horizontal="left" vertical="center"/>
      <protection locked="0"/>
    </xf>
    <xf numFmtId="0" fontId="12" fillId="4" borderId="1" xfId="0" applyFont="1" applyFill="1" applyBorder="1" applyAlignment="1" applyProtection="1">
      <alignment horizontal="left"/>
      <protection locked="0"/>
    </xf>
    <xf numFmtId="0" fontId="12" fillId="4" borderId="2" xfId="0" applyFont="1" applyFill="1" applyBorder="1" applyAlignment="1" applyProtection="1">
      <alignment horizontal="left" indent="1"/>
      <protection locked="0"/>
    </xf>
    <xf numFmtId="0" fontId="12" fillId="4" borderId="3" xfId="0" applyFont="1" applyFill="1" applyBorder="1" applyAlignment="1" applyProtection="1">
      <alignment horizontal="left" indent="1"/>
      <protection locked="0"/>
    </xf>
    <xf numFmtId="0" fontId="12" fillId="4" borderId="0" xfId="0" applyFont="1" applyFill="1" applyAlignment="1" applyProtection="1">
      <alignment horizontal="center" vertical="center" wrapText="1"/>
      <protection locked="0"/>
    </xf>
    <xf numFmtId="0" fontId="12" fillId="4" borderId="15" xfId="0" applyFont="1" applyFill="1" applyBorder="1" applyAlignment="1" applyProtection="1">
      <alignment horizontal="left" vertical="center" wrapText="1"/>
      <protection locked="0"/>
    </xf>
    <xf numFmtId="0" fontId="12" fillId="4" borderId="15" xfId="0" applyFont="1" applyFill="1" applyBorder="1" applyAlignment="1" applyProtection="1">
      <alignment horizontal="left" vertical="center"/>
      <protection locked="0"/>
    </xf>
    <xf numFmtId="0" fontId="12" fillId="4" borderId="11" xfId="0" applyFont="1" applyFill="1" applyBorder="1" applyAlignment="1" applyProtection="1">
      <alignment horizontal="left" vertical="center" wrapText="1"/>
      <protection locked="0"/>
    </xf>
    <xf numFmtId="164" fontId="18" fillId="4" borderId="11" xfId="0" applyNumberFormat="1" applyFont="1" applyFill="1" applyBorder="1" applyAlignment="1" applyProtection="1">
      <alignment horizontal="left" vertical="center"/>
      <protection locked="0"/>
    </xf>
    <xf numFmtId="0" fontId="12" fillId="4" borderId="0" xfId="0" applyFont="1" applyFill="1" applyAlignment="1" applyProtection="1">
      <alignment horizontal="center" vertical="center"/>
      <protection locked="0"/>
    </xf>
    <xf numFmtId="0" fontId="12" fillId="4" borderId="10" xfId="0" applyFont="1" applyFill="1" applyBorder="1" applyAlignment="1" applyProtection="1">
      <alignment horizontal="left" vertical="center" wrapText="1"/>
      <protection locked="0"/>
    </xf>
    <xf numFmtId="49" fontId="13" fillId="4" borderId="10" xfId="1" applyNumberFormat="1" applyFont="1" applyFill="1" applyBorder="1" applyAlignment="1" applyProtection="1">
      <alignment horizontal="left" vertical="center"/>
      <protection locked="0"/>
    </xf>
    <xf numFmtId="14" fontId="13" fillId="4" borderId="15" xfId="1" applyNumberFormat="1" applyFont="1" applyFill="1" applyBorder="1" applyAlignment="1" applyProtection="1">
      <alignment horizontal="left" vertical="center"/>
      <protection locked="0"/>
    </xf>
    <xf numFmtId="14" fontId="12" fillId="4" borderId="15" xfId="0" applyNumberFormat="1" applyFont="1" applyFill="1" applyBorder="1" applyAlignment="1" applyProtection="1">
      <alignment horizontal="left" vertical="center"/>
      <protection locked="0"/>
    </xf>
    <xf numFmtId="0" fontId="13" fillId="4" borderId="15" xfId="1" applyFont="1" applyFill="1" applyBorder="1" applyAlignment="1" applyProtection="1">
      <alignment horizontal="left" vertical="center"/>
      <protection locked="0"/>
    </xf>
    <xf numFmtId="2" fontId="13" fillId="4" borderId="15" xfId="1" applyNumberFormat="1" applyFont="1" applyFill="1" applyBorder="1" applyAlignment="1" applyProtection="1">
      <alignment horizontal="left" vertical="center" shrinkToFit="1"/>
      <protection locked="0"/>
    </xf>
    <xf numFmtId="2" fontId="13" fillId="4" borderId="15" xfId="1" applyNumberFormat="1" applyFont="1" applyFill="1" applyBorder="1" applyAlignment="1" applyProtection="1">
      <alignment horizontal="left" vertical="center"/>
      <protection locked="0"/>
    </xf>
    <xf numFmtId="2" fontId="13" fillId="4" borderId="11" xfId="1" applyNumberFormat="1" applyFont="1" applyFill="1" applyBorder="1" applyAlignment="1" applyProtection="1">
      <alignment horizontal="left" vertical="center"/>
      <protection locked="0"/>
    </xf>
  </cellXfs>
  <cellStyles count="3">
    <cellStyle name="SG SpaltenKopf" xfId="2" xr:uid="{00000000-0005-0000-0000-000000000000}"/>
    <cellStyle name="SG Titel" xfId="1" xr:uid="{00000000-0005-0000-0000-000001000000}"/>
    <cellStyle name="Standard" xfId="0" builtinId="0"/>
  </cellStyles>
  <dxfs count="47">
    <dxf>
      <fill>
        <patternFill>
          <bgColor rgb="FFFFFF99"/>
        </patternFill>
      </fill>
    </dxf>
    <dxf>
      <font>
        <color theme="0"/>
      </font>
    </dxf>
    <dxf>
      <font>
        <b/>
        <i val="0"/>
        <color rgb="FFC00000"/>
      </font>
      <fill>
        <patternFill>
          <bgColor rgb="FFFFFF99"/>
        </patternFill>
      </fill>
    </dxf>
    <dxf>
      <font>
        <strike val="0"/>
        <color theme="0"/>
      </font>
      <fill>
        <patternFill>
          <bgColor theme="0"/>
        </patternFill>
      </fill>
    </dxf>
    <dxf>
      <fill>
        <patternFill>
          <bgColor rgb="FFFFFF99"/>
        </patternFill>
      </fill>
    </dxf>
    <dxf>
      <font>
        <color theme="0"/>
      </font>
    </dxf>
    <dxf>
      <font>
        <b/>
        <i val="0"/>
        <color rgb="FFC00000"/>
      </font>
      <fill>
        <patternFill>
          <bgColor rgb="FFFFFF99"/>
        </patternFill>
      </fill>
    </dxf>
    <dxf>
      <font>
        <strike val="0"/>
        <color theme="0"/>
      </font>
      <fill>
        <patternFill>
          <bgColor theme="0"/>
        </patternFill>
      </fill>
    </dxf>
    <dxf>
      <fill>
        <patternFill>
          <bgColor rgb="FFFFFF99"/>
        </patternFill>
      </fill>
    </dxf>
    <dxf>
      <font>
        <color theme="0"/>
      </font>
    </dxf>
    <dxf>
      <font>
        <b/>
        <i val="0"/>
        <color rgb="FFC00000"/>
      </font>
      <fill>
        <patternFill>
          <bgColor rgb="FFFFFF99"/>
        </patternFill>
      </fill>
    </dxf>
    <dxf>
      <font>
        <strike val="0"/>
        <color theme="0"/>
      </font>
      <fill>
        <patternFill>
          <bgColor theme="0"/>
        </patternFill>
      </fill>
    </dxf>
    <dxf>
      <fill>
        <patternFill>
          <bgColor rgb="FFFFFF99"/>
        </patternFill>
      </fill>
    </dxf>
    <dxf>
      <font>
        <color theme="0"/>
      </font>
    </dxf>
    <dxf>
      <font>
        <b/>
        <i val="0"/>
        <color rgb="FFC00000"/>
      </font>
      <fill>
        <patternFill>
          <bgColor rgb="FFFFFF99"/>
        </patternFill>
      </fill>
    </dxf>
    <dxf>
      <font>
        <strike val="0"/>
        <color theme="0"/>
      </font>
      <fill>
        <patternFill>
          <bgColor theme="0"/>
        </patternFill>
      </fill>
    </dxf>
    <dxf>
      <fill>
        <patternFill>
          <bgColor rgb="FFFFFF99"/>
        </patternFill>
      </fill>
    </dxf>
    <dxf>
      <font>
        <color theme="0"/>
      </font>
    </dxf>
    <dxf>
      <font>
        <b/>
        <i val="0"/>
        <color rgb="FFC00000"/>
      </font>
      <fill>
        <patternFill>
          <bgColor rgb="FFFFFF99"/>
        </patternFill>
      </fill>
    </dxf>
    <dxf>
      <font>
        <strike val="0"/>
        <color theme="0"/>
      </font>
      <fill>
        <patternFill>
          <bgColor theme="0"/>
        </patternFill>
      </fill>
    </dxf>
    <dxf>
      <fill>
        <patternFill>
          <bgColor rgb="FFFFFF99"/>
        </patternFill>
      </fill>
    </dxf>
    <dxf>
      <font>
        <color theme="0"/>
      </font>
    </dxf>
    <dxf>
      <font>
        <b/>
        <i val="0"/>
        <color rgb="FFC00000"/>
      </font>
      <fill>
        <patternFill>
          <bgColor rgb="FFFFFF99"/>
        </patternFill>
      </fill>
    </dxf>
    <dxf>
      <font>
        <strike val="0"/>
        <color theme="0"/>
      </font>
      <fill>
        <patternFill>
          <bgColor theme="0"/>
        </patternFill>
      </fill>
    </dxf>
    <dxf>
      <fill>
        <patternFill>
          <bgColor rgb="FFFFFF99"/>
        </patternFill>
      </fill>
    </dxf>
    <dxf>
      <font>
        <color theme="0"/>
      </font>
    </dxf>
    <dxf>
      <font>
        <b/>
        <i val="0"/>
        <color rgb="FFC00000"/>
      </font>
      <fill>
        <patternFill>
          <bgColor rgb="FFFFFF99"/>
        </patternFill>
      </fill>
    </dxf>
    <dxf>
      <font>
        <strike val="0"/>
        <color theme="0"/>
      </font>
      <fill>
        <patternFill>
          <bgColor theme="0"/>
        </patternFill>
      </fill>
    </dxf>
    <dxf>
      <fill>
        <patternFill>
          <bgColor rgb="FFFFFF99"/>
        </patternFill>
      </fill>
    </dxf>
    <dxf>
      <font>
        <color theme="0"/>
      </font>
    </dxf>
    <dxf>
      <font>
        <b/>
        <i val="0"/>
        <color rgb="FFC00000"/>
      </font>
      <fill>
        <patternFill>
          <bgColor rgb="FFFFFF99"/>
        </patternFill>
      </fill>
    </dxf>
    <dxf>
      <font>
        <strike val="0"/>
        <color theme="0"/>
      </font>
      <fill>
        <patternFill>
          <bgColor theme="0"/>
        </patternFill>
      </fill>
    </dxf>
    <dxf>
      <fill>
        <patternFill>
          <bgColor rgb="FFFFFF99"/>
        </patternFill>
      </fill>
    </dxf>
    <dxf>
      <font>
        <color theme="0"/>
      </font>
    </dxf>
    <dxf>
      <font>
        <b/>
        <i val="0"/>
        <color rgb="FFC00000"/>
      </font>
      <fill>
        <patternFill>
          <bgColor rgb="FFFFFF99"/>
        </patternFill>
      </fill>
    </dxf>
    <dxf>
      <font>
        <strike val="0"/>
        <color theme="0"/>
      </font>
      <fill>
        <patternFill>
          <bgColor theme="0"/>
        </patternFill>
      </fill>
    </dxf>
    <dxf>
      <fill>
        <patternFill>
          <bgColor rgb="FFFFFF99"/>
        </patternFill>
      </fill>
    </dxf>
    <dxf>
      <font>
        <color theme="0"/>
      </font>
    </dxf>
    <dxf>
      <font>
        <b/>
        <i val="0"/>
        <color rgb="FFC00000"/>
      </font>
      <fill>
        <patternFill>
          <bgColor rgb="FFFFFF99"/>
        </patternFill>
      </fill>
    </dxf>
    <dxf>
      <font>
        <strike val="0"/>
        <color theme="0"/>
      </font>
      <fill>
        <patternFill>
          <bgColor theme="0"/>
        </patternFill>
      </fill>
    </dxf>
    <dxf>
      <fill>
        <patternFill>
          <bgColor rgb="FFFFFF99"/>
        </patternFill>
      </fill>
    </dxf>
    <dxf>
      <font>
        <color theme="0"/>
      </font>
    </dxf>
    <dxf>
      <font>
        <color theme="0"/>
      </font>
    </dxf>
    <dxf>
      <font>
        <strike val="0"/>
        <color theme="0"/>
      </font>
      <fill>
        <patternFill>
          <bgColor theme="0"/>
        </patternFill>
      </fill>
    </dxf>
    <dxf>
      <fill>
        <patternFill>
          <bgColor rgb="FFFFFF99"/>
        </patternFill>
      </fill>
    </dxf>
    <dxf>
      <fill>
        <patternFill>
          <bgColor rgb="FFFF0000"/>
        </patternFill>
      </fill>
    </dxf>
    <dxf>
      <font>
        <b val="0"/>
        <i val="0"/>
        <color auto="1"/>
      </font>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8</xdr:col>
      <xdr:colOff>55562</xdr:colOff>
      <xdr:row>4</xdr:row>
      <xdr:rowOff>31750</xdr:rowOff>
    </xdr:from>
    <xdr:to>
      <xdr:col>8</xdr:col>
      <xdr:colOff>163562</xdr:colOff>
      <xdr:row>4</xdr:row>
      <xdr:rowOff>139750</xdr:rowOff>
    </xdr:to>
    <xdr:sp macro="" textlink="">
      <xdr:nvSpPr>
        <xdr:cNvPr id="2" name="Rechteck 1">
          <a:extLst>
            <a:ext uri="{FF2B5EF4-FFF2-40B4-BE49-F238E27FC236}">
              <a16:creationId xmlns:a16="http://schemas.microsoft.com/office/drawing/2014/main" id="{00000000-0008-0000-0200-000002000000}"/>
            </a:ext>
          </a:extLst>
        </xdr:cNvPr>
        <xdr:cNvSpPr/>
      </xdr:nvSpPr>
      <xdr:spPr>
        <a:xfrm>
          <a:off x="4075112" y="1060450"/>
          <a:ext cx="108000" cy="108000"/>
        </a:xfrm>
        <a:prstGeom prst="rect">
          <a:avLst/>
        </a:prstGeom>
        <a:solidFill>
          <a:srgbClr val="FFFF99"/>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CH" sz="1100"/>
        </a:p>
      </xdr:txBody>
    </xdr:sp>
    <xdr:clientData/>
  </xdr:twoCellAnchor>
  <xdr:twoCellAnchor>
    <xdr:from>
      <xdr:col>9</xdr:col>
      <xdr:colOff>65088</xdr:colOff>
      <xdr:row>4</xdr:row>
      <xdr:rowOff>31750</xdr:rowOff>
    </xdr:from>
    <xdr:to>
      <xdr:col>9</xdr:col>
      <xdr:colOff>173088</xdr:colOff>
      <xdr:row>4</xdr:row>
      <xdr:rowOff>139750</xdr:rowOff>
    </xdr:to>
    <xdr:sp macro="" textlink="">
      <xdr:nvSpPr>
        <xdr:cNvPr id="3" name="Rechteck 2">
          <a:extLst>
            <a:ext uri="{FF2B5EF4-FFF2-40B4-BE49-F238E27FC236}">
              <a16:creationId xmlns:a16="http://schemas.microsoft.com/office/drawing/2014/main" id="{00000000-0008-0000-0200-000003000000}"/>
            </a:ext>
          </a:extLst>
        </xdr:cNvPr>
        <xdr:cNvSpPr/>
      </xdr:nvSpPr>
      <xdr:spPr>
        <a:xfrm>
          <a:off x="4656138" y="1060450"/>
          <a:ext cx="108000" cy="108000"/>
        </a:xfrm>
        <a:prstGeom prst="rect">
          <a:avLst/>
        </a:prstGeom>
        <a:solidFill>
          <a:srgbClr val="FFFF99"/>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CH" sz="1100"/>
        </a:p>
      </xdr:txBody>
    </xdr:sp>
    <xdr:clientData/>
  </xdr:twoCellAnchor>
  <xdr:twoCellAnchor>
    <xdr:from>
      <xdr:col>10</xdr:col>
      <xdr:colOff>66675</xdr:colOff>
      <xdr:row>4</xdr:row>
      <xdr:rowOff>31750</xdr:rowOff>
    </xdr:from>
    <xdr:to>
      <xdr:col>10</xdr:col>
      <xdr:colOff>174675</xdr:colOff>
      <xdr:row>4</xdr:row>
      <xdr:rowOff>139750</xdr:rowOff>
    </xdr:to>
    <xdr:sp macro="" textlink="">
      <xdr:nvSpPr>
        <xdr:cNvPr id="4" name="Rechteck 3">
          <a:extLst>
            <a:ext uri="{FF2B5EF4-FFF2-40B4-BE49-F238E27FC236}">
              <a16:creationId xmlns:a16="http://schemas.microsoft.com/office/drawing/2014/main" id="{00000000-0008-0000-0200-000004000000}"/>
            </a:ext>
          </a:extLst>
        </xdr:cNvPr>
        <xdr:cNvSpPr/>
      </xdr:nvSpPr>
      <xdr:spPr>
        <a:xfrm>
          <a:off x="5229225" y="1060450"/>
          <a:ext cx="108000" cy="108000"/>
        </a:xfrm>
        <a:prstGeom prst="rect">
          <a:avLst/>
        </a:prstGeom>
        <a:solidFill>
          <a:srgbClr val="FFFF99"/>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CH" sz="1100"/>
        </a:p>
      </xdr:txBody>
    </xdr:sp>
    <xdr:clientData/>
  </xdr:twoCellAnchor>
  <xdr:twoCellAnchor>
    <xdr:from>
      <xdr:col>11</xdr:col>
      <xdr:colOff>92069</xdr:colOff>
      <xdr:row>4</xdr:row>
      <xdr:rowOff>31750</xdr:rowOff>
    </xdr:from>
    <xdr:to>
      <xdr:col>11</xdr:col>
      <xdr:colOff>200069</xdr:colOff>
      <xdr:row>4</xdr:row>
      <xdr:rowOff>139750</xdr:rowOff>
    </xdr:to>
    <xdr:sp macro="" textlink="">
      <xdr:nvSpPr>
        <xdr:cNvPr id="5" name="Rechteck 4">
          <a:extLst>
            <a:ext uri="{FF2B5EF4-FFF2-40B4-BE49-F238E27FC236}">
              <a16:creationId xmlns:a16="http://schemas.microsoft.com/office/drawing/2014/main" id="{00000000-0008-0000-0200-000005000000}"/>
            </a:ext>
          </a:extLst>
        </xdr:cNvPr>
        <xdr:cNvSpPr/>
      </xdr:nvSpPr>
      <xdr:spPr>
        <a:xfrm>
          <a:off x="5826119" y="1060450"/>
          <a:ext cx="108000" cy="108000"/>
        </a:xfrm>
        <a:prstGeom prst="rect">
          <a:avLst/>
        </a:prstGeom>
        <a:solidFill>
          <a:srgbClr val="FFFF99"/>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CH" sz="1100"/>
        </a:p>
      </xdr:txBody>
    </xdr:sp>
    <xdr:clientData/>
  </xdr:twoCellAnchor>
  <xdr:twoCellAnchor>
    <xdr:from>
      <xdr:col>12</xdr:col>
      <xdr:colOff>395293</xdr:colOff>
      <xdr:row>4</xdr:row>
      <xdr:rowOff>31750</xdr:rowOff>
    </xdr:from>
    <xdr:to>
      <xdr:col>13</xdr:col>
      <xdr:colOff>82606</xdr:colOff>
      <xdr:row>4</xdr:row>
      <xdr:rowOff>139750</xdr:rowOff>
    </xdr:to>
    <xdr:sp macro="" textlink="">
      <xdr:nvSpPr>
        <xdr:cNvPr id="6" name="Rechteck 5">
          <a:extLst>
            <a:ext uri="{FF2B5EF4-FFF2-40B4-BE49-F238E27FC236}">
              <a16:creationId xmlns:a16="http://schemas.microsoft.com/office/drawing/2014/main" id="{00000000-0008-0000-0200-000006000000}"/>
            </a:ext>
          </a:extLst>
        </xdr:cNvPr>
        <xdr:cNvSpPr/>
      </xdr:nvSpPr>
      <xdr:spPr>
        <a:xfrm>
          <a:off x="6891343" y="1060450"/>
          <a:ext cx="106413" cy="108000"/>
        </a:xfrm>
        <a:prstGeom prst="rect">
          <a:avLst/>
        </a:prstGeom>
        <a:solidFill>
          <a:srgbClr val="FFFF99"/>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CH" sz="1100"/>
        </a:p>
      </xdr:txBody>
    </xdr:sp>
    <xdr:clientData/>
  </xdr:twoCellAnchor>
  <xdr:twoCellAnchor>
    <xdr:from>
      <xdr:col>2</xdr:col>
      <xdr:colOff>71441</xdr:colOff>
      <xdr:row>12</xdr:row>
      <xdr:rowOff>214312</xdr:rowOff>
    </xdr:from>
    <xdr:to>
      <xdr:col>2</xdr:col>
      <xdr:colOff>179441</xdr:colOff>
      <xdr:row>12</xdr:row>
      <xdr:rowOff>322312</xdr:rowOff>
    </xdr:to>
    <xdr:sp macro="" textlink="">
      <xdr:nvSpPr>
        <xdr:cNvPr id="7" name="Rechteck 6">
          <a:extLst>
            <a:ext uri="{FF2B5EF4-FFF2-40B4-BE49-F238E27FC236}">
              <a16:creationId xmlns:a16="http://schemas.microsoft.com/office/drawing/2014/main" id="{00000000-0008-0000-0200-000007000000}"/>
            </a:ext>
          </a:extLst>
        </xdr:cNvPr>
        <xdr:cNvSpPr/>
      </xdr:nvSpPr>
      <xdr:spPr>
        <a:xfrm>
          <a:off x="1843091" y="2833687"/>
          <a:ext cx="108000" cy="108000"/>
        </a:xfrm>
        <a:prstGeom prst="rect">
          <a:avLst/>
        </a:prstGeom>
        <a:solidFill>
          <a:srgbClr val="FFFF99"/>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CH" sz="1100"/>
        </a:p>
      </xdr:txBody>
    </xdr:sp>
    <xdr:clientData/>
  </xdr:twoCellAnchor>
  <xdr:twoCellAnchor>
    <xdr:from>
      <xdr:col>2</xdr:col>
      <xdr:colOff>71441</xdr:colOff>
      <xdr:row>12</xdr:row>
      <xdr:rowOff>358772</xdr:rowOff>
    </xdr:from>
    <xdr:to>
      <xdr:col>2</xdr:col>
      <xdr:colOff>179441</xdr:colOff>
      <xdr:row>12</xdr:row>
      <xdr:rowOff>466772</xdr:rowOff>
    </xdr:to>
    <xdr:sp macro="" textlink="">
      <xdr:nvSpPr>
        <xdr:cNvPr id="8" name="Rechteck 7">
          <a:extLst>
            <a:ext uri="{FF2B5EF4-FFF2-40B4-BE49-F238E27FC236}">
              <a16:creationId xmlns:a16="http://schemas.microsoft.com/office/drawing/2014/main" id="{00000000-0008-0000-0200-000008000000}"/>
            </a:ext>
          </a:extLst>
        </xdr:cNvPr>
        <xdr:cNvSpPr/>
      </xdr:nvSpPr>
      <xdr:spPr>
        <a:xfrm>
          <a:off x="1843091" y="2978147"/>
          <a:ext cx="108000" cy="108000"/>
        </a:xfrm>
        <a:prstGeom prst="rect">
          <a:avLst/>
        </a:prstGeom>
        <a:solidFill>
          <a:srgbClr val="FFFF99"/>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CH" sz="1100"/>
        </a:p>
      </xdr:txBody>
    </xdr:sp>
    <xdr:clientData/>
  </xdr:twoCellAnchor>
  <xdr:twoCellAnchor>
    <xdr:from>
      <xdr:col>2</xdr:col>
      <xdr:colOff>71441</xdr:colOff>
      <xdr:row>13</xdr:row>
      <xdr:rowOff>39689</xdr:rowOff>
    </xdr:from>
    <xdr:to>
      <xdr:col>2</xdr:col>
      <xdr:colOff>179441</xdr:colOff>
      <xdr:row>13</xdr:row>
      <xdr:rowOff>147689</xdr:rowOff>
    </xdr:to>
    <xdr:sp macro="" textlink="">
      <xdr:nvSpPr>
        <xdr:cNvPr id="9" name="Rechteck 8">
          <a:extLst>
            <a:ext uri="{FF2B5EF4-FFF2-40B4-BE49-F238E27FC236}">
              <a16:creationId xmlns:a16="http://schemas.microsoft.com/office/drawing/2014/main" id="{00000000-0008-0000-0200-000009000000}"/>
            </a:ext>
          </a:extLst>
        </xdr:cNvPr>
        <xdr:cNvSpPr/>
      </xdr:nvSpPr>
      <xdr:spPr>
        <a:xfrm>
          <a:off x="1843091" y="3344864"/>
          <a:ext cx="108000" cy="108000"/>
        </a:xfrm>
        <a:prstGeom prst="rect">
          <a:avLst/>
        </a:prstGeom>
        <a:solidFill>
          <a:srgbClr val="FFFF99"/>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CH" sz="1100"/>
        </a:p>
      </xdr:txBody>
    </xdr:sp>
    <xdr:clientData/>
  </xdr:twoCellAnchor>
  <xdr:twoCellAnchor>
    <xdr:from>
      <xdr:col>2</xdr:col>
      <xdr:colOff>71441</xdr:colOff>
      <xdr:row>13</xdr:row>
      <xdr:rowOff>203201</xdr:rowOff>
    </xdr:from>
    <xdr:to>
      <xdr:col>2</xdr:col>
      <xdr:colOff>179441</xdr:colOff>
      <xdr:row>13</xdr:row>
      <xdr:rowOff>311201</xdr:rowOff>
    </xdr:to>
    <xdr:sp macro="" textlink="">
      <xdr:nvSpPr>
        <xdr:cNvPr id="10" name="Rechteck 9">
          <a:extLst>
            <a:ext uri="{FF2B5EF4-FFF2-40B4-BE49-F238E27FC236}">
              <a16:creationId xmlns:a16="http://schemas.microsoft.com/office/drawing/2014/main" id="{00000000-0008-0000-0200-00000A000000}"/>
            </a:ext>
          </a:extLst>
        </xdr:cNvPr>
        <xdr:cNvSpPr/>
      </xdr:nvSpPr>
      <xdr:spPr>
        <a:xfrm>
          <a:off x="1843091" y="3508376"/>
          <a:ext cx="108000" cy="108000"/>
        </a:xfrm>
        <a:prstGeom prst="rect">
          <a:avLst/>
        </a:prstGeom>
        <a:solidFill>
          <a:srgbClr val="FFFF99"/>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CH" sz="1100"/>
        </a:p>
      </xdr:txBody>
    </xdr:sp>
    <xdr:clientData/>
  </xdr:twoCellAnchor>
  <xdr:twoCellAnchor>
    <xdr:from>
      <xdr:col>2</xdr:col>
      <xdr:colOff>71441</xdr:colOff>
      <xdr:row>13</xdr:row>
      <xdr:rowOff>347663</xdr:rowOff>
    </xdr:from>
    <xdr:to>
      <xdr:col>2</xdr:col>
      <xdr:colOff>179441</xdr:colOff>
      <xdr:row>13</xdr:row>
      <xdr:rowOff>455663</xdr:rowOff>
    </xdr:to>
    <xdr:sp macro="" textlink="">
      <xdr:nvSpPr>
        <xdr:cNvPr id="11" name="Rechteck 10">
          <a:extLst>
            <a:ext uri="{FF2B5EF4-FFF2-40B4-BE49-F238E27FC236}">
              <a16:creationId xmlns:a16="http://schemas.microsoft.com/office/drawing/2014/main" id="{00000000-0008-0000-0200-00000B000000}"/>
            </a:ext>
          </a:extLst>
        </xdr:cNvPr>
        <xdr:cNvSpPr/>
      </xdr:nvSpPr>
      <xdr:spPr>
        <a:xfrm>
          <a:off x="1843091" y="3652838"/>
          <a:ext cx="108000" cy="108000"/>
        </a:xfrm>
        <a:prstGeom prst="rect">
          <a:avLst/>
        </a:prstGeom>
        <a:solidFill>
          <a:srgbClr val="FFFF99"/>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CH" sz="1100"/>
        </a:p>
      </xdr:txBody>
    </xdr:sp>
    <xdr:clientData/>
  </xdr:twoCellAnchor>
  <xdr:twoCellAnchor>
    <xdr:from>
      <xdr:col>4</xdr:col>
      <xdr:colOff>15878</xdr:colOff>
      <xdr:row>13</xdr:row>
      <xdr:rowOff>39689</xdr:rowOff>
    </xdr:from>
    <xdr:to>
      <xdr:col>4</xdr:col>
      <xdr:colOff>123878</xdr:colOff>
      <xdr:row>13</xdr:row>
      <xdr:rowOff>147689</xdr:rowOff>
    </xdr:to>
    <xdr:sp macro="" textlink="">
      <xdr:nvSpPr>
        <xdr:cNvPr id="12" name="Rechteck 11">
          <a:extLst>
            <a:ext uri="{FF2B5EF4-FFF2-40B4-BE49-F238E27FC236}">
              <a16:creationId xmlns:a16="http://schemas.microsoft.com/office/drawing/2014/main" id="{00000000-0008-0000-0200-00000C000000}"/>
            </a:ext>
          </a:extLst>
        </xdr:cNvPr>
        <xdr:cNvSpPr/>
      </xdr:nvSpPr>
      <xdr:spPr>
        <a:xfrm>
          <a:off x="2540003" y="3344864"/>
          <a:ext cx="108000" cy="108000"/>
        </a:xfrm>
        <a:prstGeom prst="rect">
          <a:avLst/>
        </a:prstGeom>
        <a:solidFill>
          <a:srgbClr val="FFFF99"/>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CH" sz="1100"/>
        </a:p>
      </xdr:txBody>
    </xdr:sp>
    <xdr:clientData/>
  </xdr:twoCellAnchor>
  <xdr:twoCellAnchor>
    <xdr:from>
      <xdr:col>5</xdr:col>
      <xdr:colOff>128591</xdr:colOff>
      <xdr:row>13</xdr:row>
      <xdr:rowOff>39689</xdr:rowOff>
    </xdr:from>
    <xdr:to>
      <xdr:col>5</xdr:col>
      <xdr:colOff>236591</xdr:colOff>
      <xdr:row>13</xdr:row>
      <xdr:rowOff>147689</xdr:rowOff>
    </xdr:to>
    <xdr:sp macro="" textlink="">
      <xdr:nvSpPr>
        <xdr:cNvPr id="13" name="Rechteck 12">
          <a:extLst>
            <a:ext uri="{FF2B5EF4-FFF2-40B4-BE49-F238E27FC236}">
              <a16:creationId xmlns:a16="http://schemas.microsoft.com/office/drawing/2014/main" id="{00000000-0008-0000-0200-00000D000000}"/>
            </a:ext>
          </a:extLst>
        </xdr:cNvPr>
        <xdr:cNvSpPr/>
      </xdr:nvSpPr>
      <xdr:spPr>
        <a:xfrm>
          <a:off x="3024191" y="3344864"/>
          <a:ext cx="108000" cy="108000"/>
        </a:xfrm>
        <a:prstGeom prst="rect">
          <a:avLst/>
        </a:prstGeom>
        <a:solidFill>
          <a:srgbClr val="FFFF99"/>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CH" sz="1100"/>
        </a:p>
      </xdr:txBody>
    </xdr:sp>
    <xdr:clientData/>
  </xdr:twoCellAnchor>
  <xdr:twoCellAnchor>
    <xdr:from>
      <xdr:col>10</xdr:col>
      <xdr:colOff>373063</xdr:colOff>
      <xdr:row>12</xdr:row>
      <xdr:rowOff>63500</xdr:rowOff>
    </xdr:from>
    <xdr:to>
      <xdr:col>10</xdr:col>
      <xdr:colOff>481063</xdr:colOff>
      <xdr:row>12</xdr:row>
      <xdr:rowOff>171500</xdr:rowOff>
    </xdr:to>
    <xdr:sp macro="" textlink="">
      <xdr:nvSpPr>
        <xdr:cNvPr id="14" name="Rechteck 13">
          <a:extLst>
            <a:ext uri="{FF2B5EF4-FFF2-40B4-BE49-F238E27FC236}">
              <a16:creationId xmlns:a16="http://schemas.microsoft.com/office/drawing/2014/main" id="{00000000-0008-0000-0200-00000E000000}"/>
            </a:ext>
          </a:extLst>
        </xdr:cNvPr>
        <xdr:cNvSpPr/>
      </xdr:nvSpPr>
      <xdr:spPr>
        <a:xfrm>
          <a:off x="5535613" y="2682875"/>
          <a:ext cx="108000" cy="108000"/>
        </a:xfrm>
        <a:prstGeom prst="rect">
          <a:avLst/>
        </a:prstGeom>
        <a:solidFill>
          <a:srgbClr val="FFFF99"/>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CH" sz="1100"/>
        </a:p>
      </xdr:txBody>
    </xdr:sp>
    <xdr:clientData/>
  </xdr:twoCellAnchor>
  <xdr:twoCellAnchor>
    <xdr:from>
      <xdr:col>10</xdr:col>
      <xdr:colOff>373063</xdr:colOff>
      <xdr:row>12</xdr:row>
      <xdr:rowOff>215900</xdr:rowOff>
    </xdr:from>
    <xdr:to>
      <xdr:col>10</xdr:col>
      <xdr:colOff>481063</xdr:colOff>
      <xdr:row>12</xdr:row>
      <xdr:rowOff>323900</xdr:rowOff>
    </xdr:to>
    <xdr:sp macro="" textlink="">
      <xdr:nvSpPr>
        <xdr:cNvPr id="15" name="Rechteck 14">
          <a:extLst>
            <a:ext uri="{FF2B5EF4-FFF2-40B4-BE49-F238E27FC236}">
              <a16:creationId xmlns:a16="http://schemas.microsoft.com/office/drawing/2014/main" id="{00000000-0008-0000-0200-00000F000000}"/>
            </a:ext>
          </a:extLst>
        </xdr:cNvPr>
        <xdr:cNvSpPr/>
      </xdr:nvSpPr>
      <xdr:spPr>
        <a:xfrm>
          <a:off x="5535613" y="2835275"/>
          <a:ext cx="108000" cy="108000"/>
        </a:xfrm>
        <a:prstGeom prst="rect">
          <a:avLst/>
        </a:prstGeom>
        <a:solidFill>
          <a:srgbClr val="FFFF99"/>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CH" sz="1100"/>
        </a:p>
      </xdr:txBody>
    </xdr:sp>
    <xdr:clientData/>
  </xdr:twoCellAnchor>
  <xdr:twoCellAnchor>
    <xdr:from>
      <xdr:col>10</xdr:col>
      <xdr:colOff>373063</xdr:colOff>
      <xdr:row>12</xdr:row>
      <xdr:rowOff>368300</xdr:rowOff>
    </xdr:from>
    <xdr:to>
      <xdr:col>10</xdr:col>
      <xdr:colOff>481063</xdr:colOff>
      <xdr:row>12</xdr:row>
      <xdr:rowOff>476300</xdr:rowOff>
    </xdr:to>
    <xdr:sp macro="" textlink="">
      <xdr:nvSpPr>
        <xdr:cNvPr id="16" name="Rechteck 15">
          <a:extLst>
            <a:ext uri="{FF2B5EF4-FFF2-40B4-BE49-F238E27FC236}">
              <a16:creationId xmlns:a16="http://schemas.microsoft.com/office/drawing/2014/main" id="{00000000-0008-0000-0200-000010000000}"/>
            </a:ext>
          </a:extLst>
        </xdr:cNvPr>
        <xdr:cNvSpPr/>
      </xdr:nvSpPr>
      <xdr:spPr>
        <a:xfrm>
          <a:off x="5535613" y="2987675"/>
          <a:ext cx="108000" cy="108000"/>
        </a:xfrm>
        <a:prstGeom prst="rect">
          <a:avLst/>
        </a:prstGeom>
        <a:solidFill>
          <a:srgbClr val="FFFF99"/>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CH" sz="1100"/>
        </a:p>
      </xdr:txBody>
    </xdr:sp>
    <xdr:clientData/>
  </xdr:twoCellAnchor>
  <xdr:twoCellAnchor>
    <xdr:from>
      <xdr:col>10</xdr:col>
      <xdr:colOff>373063</xdr:colOff>
      <xdr:row>12</xdr:row>
      <xdr:rowOff>512762</xdr:rowOff>
    </xdr:from>
    <xdr:to>
      <xdr:col>10</xdr:col>
      <xdr:colOff>481063</xdr:colOff>
      <xdr:row>12</xdr:row>
      <xdr:rowOff>620762</xdr:rowOff>
    </xdr:to>
    <xdr:sp macro="" textlink="">
      <xdr:nvSpPr>
        <xdr:cNvPr id="17" name="Rechteck 16">
          <a:extLst>
            <a:ext uri="{FF2B5EF4-FFF2-40B4-BE49-F238E27FC236}">
              <a16:creationId xmlns:a16="http://schemas.microsoft.com/office/drawing/2014/main" id="{00000000-0008-0000-0200-000011000000}"/>
            </a:ext>
          </a:extLst>
        </xdr:cNvPr>
        <xdr:cNvSpPr/>
      </xdr:nvSpPr>
      <xdr:spPr>
        <a:xfrm>
          <a:off x="5535613" y="3132137"/>
          <a:ext cx="108000" cy="108000"/>
        </a:xfrm>
        <a:prstGeom prst="rect">
          <a:avLst/>
        </a:prstGeom>
        <a:solidFill>
          <a:srgbClr val="FFFF99"/>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CH" sz="1100"/>
        </a:p>
      </xdr:txBody>
    </xdr:sp>
    <xdr:clientData/>
  </xdr:twoCellAnchor>
  <xdr:twoCellAnchor>
    <xdr:from>
      <xdr:col>11</xdr:col>
      <xdr:colOff>49216</xdr:colOff>
      <xdr:row>19</xdr:row>
      <xdr:rowOff>311149</xdr:rowOff>
    </xdr:from>
    <xdr:to>
      <xdr:col>11</xdr:col>
      <xdr:colOff>157216</xdr:colOff>
      <xdr:row>19</xdr:row>
      <xdr:rowOff>419149</xdr:rowOff>
    </xdr:to>
    <xdr:sp macro="" textlink="">
      <xdr:nvSpPr>
        <xdr:cNvPr id="18" name="Rechteck 17">
          <a:extLst>
            <a:ext uri="{FF2B5EF4-FFF2-40B4-BE49-F238E27FC236}">
              <a16:creationId xmlns:a16="http://schemas.microsoft.com/office/drawing/2014/main" id="{00000000-0008-0000-0200-000012000000}"/>
            </a:ext>
          </a:extLst>
        </xdr:cNvPr>
        <xdr:cNvSpPr/>
      </xdr:nvSpPr>
      <xdr:spPr>
        <a:xfrm>
          <a:off x="5783266" y="5273674"/>
          <a:ext cx="108000" cy="108000"/>
        </a:xfrm>
        <a:prstGeom prst="rect">
          <a:avLst/>
        </a:prstGeom>
        <a:solidFill>
          <a:srgbClr val="FFFF99"/>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CH" sz="1100"/>
        </a:p>
      </xdr:txBody>
    </xdr:sp>
    <xdr:clientData/>
  </xdr:twoCellAnchor>
  <xdr:twoCellAnchor>
    <xdr:from>
      <xdr:col>11</xdr:col>
      <xdr:colOff>49216</xdr:colOff>
      <xdr:row>19</xdr:row>
      <xdr:rowOff>455609</xdr:rowOff>
    </xdr:from>
    <xdr:to>
      <xdr:col>11</xdr:col>
      <xdr:colOff>157216</xdr:colOff>
      <xdr:row>19</xdr:row>
      <xdr:rowOff>563609</xdr:rowOff>
    </xdr:to>
    <xdr:sp macro="" textlink="">
      <xdr:nvSpPr>
        <xdr:cNvPr id="19" name="Rechteck 18">
          <a:extLst>
            <a:ext uri="{FF2B5EF4-FFF2-40B4-BE49-F238E27FC236}">
              <a16:creationId xmlns:a16="http://schemas.microsoft.com/office/drawing/2014/main" id="{00000000-0008-0000-0200-000013000000}"/>
            </a:ext>
          </a:extLst>
        </xdr:cNvPr>
        <xdr:cNvSpPr/>
      </xdr:nvSpPr>
      <xdr:spPr>
        <a:xfrm>
          <a:off x="5783266" y="5418134"/>
          <a:ext cx="108000" cy="108000"/>
        </a:xfrm>
        <a:prstGeom prst="rect">
          <a:avLst/>
        </a:prstGeom>
        <a:solidFill>
          <a:srgbClr val="FFFF99"/>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CH" sz="1100"/>
        </a:p>
      </xdr:txBody>
    </xdr:sp>
    <xdr:clientData/>
  </xdr:twoCellAnchor>
  <xdr:twoCellAnchor>
    <xdr:from>
      <xdr:col>8</xdr:col>
      <xdr:colOff>49216</xdr:colOff>
      <xdr:row>24</xdr:row>
      <xdr:rowOff>136525</xdr:rowOff>
    </xdr:from>
    <xdr:to>
      <xdr:col>8</xdr:col>
      <xdr:colOff>157216</xdr:colOff>
      <xdr:row>24</xdr:row>
      <xdr:rowOff>244525</xdr:rowOff>
    </xdr:to>
    <xdr:sp macro="" textlink="">
      <xdr:nvSpPr>
        <xdr:cNvPr id="20" name="Rechteck 19">
          <a:extLst>
            <a:ext uri="{FF2B5EF4-FFF2-40B4-BE49-F238E27FC236}">
              <a16:creationId xmlns:a16="http://schemas.microsoft.com/office/drawing/2014/main" id="{00000000-0008-0000-0200-000014000000}"/>
            </a:ext>
          </a:extLst>
        </xdr:cNvPr>
        <xdr:cNvSpPr/>
      </xdr:nvSpPr>
      <xdr:spPr>
        <a:xfrm>
          <a:off x="4068766" y="7004050"/>
          <a:ext cx="108000" cy="108000"/>
        </a:xfrm>
        <a:prstGeom prst="rect">
          <a:avLst/>
        </a:prstGeom>
        <a:solidFill>
          <a:srgbClr val="FFFF99"/>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CH" sz="1100"/>
        </a:p>
      </xdr:txBody>
    </xdr:sp>
    <xdr:clientData/>
  </xdr:twoCellAnchor>
  <xdr:twoCellAnchor>
    <xdr:from>
      <xdr:col>8</xdr:col>
      <xdr:colOff>49216</xdr:colOff>
      <xdr:row>24</xdr:row>
      <xdr:rowOff>288925</xdr:rowOff>
    </xdr:from>
    <xdr:to>
      <xdr:col>8</xdr:col>
      <xdr:colOff>157216</xdr:colOff>
      <xdr:row>24</xdr:row>
      <xdr:rowOff>396925</xdr:rowOff>
    </xdr:to>
    <xdr:sp macro="" textlink="">
      <xdr:nvSpPr>
        <xdr:cNvPr id="21" name="Rechteck 20">
          <a:extLst>
            <a:ext uri="{FF2B5EF4-FFF2-40B4-BE49-F238E27FC236}">
              <a16:creationId xmlns:a16="http://schemas.microsoft.com/office/drawing/2014/main" id="{00000000-0008-0000-0200-000015000000}"/>
            </a:ext>
          </a:extLst>
        </xdr:cNvPr>
        <xdr:cNvSpPr/>
      </xdr:nvSpPr>
      <xdr:spPr>
        <a:xfrm>
          <a:off x="4068766" y="7156450"/>
          <a:ext cx="108000" cy="108000"/>
        </a:xfrm>
        <a:prstGeom prst="rect">
          <a:avLst/>
        </a:prstGeom>
        <a:solidFill>
          <a:srgbClr val="FFFF99"/>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CH" sz="1100"/>
        </a:p>
      </xdr:txBody>
    </xdr:sp>
    <xdr:clientData/>
  </xdr:twoCellAnchor>
  <xdr:twoCellAnchor>
    <xdr:from>
      <xdr:col>11</xdr:col>
      <xdr:colOff>558803</xdr:colOff>
      <xdr:row>33</xdr:row>
      <xdr:rowOff>50800</xdr:rowOff>
    </xdr:from>
    <xdr:to>
      <xdr:col>11</xdr:col>
      <xdr:colOff>666803</xdr:colOff>
      <xdr:row>33</xdr:row>
      <xdr:rowOff>158800</xdr:rowOff>
    </xdr:to>
    <xdr:sp macro="" textlink="">
      <xdr:nvSpPr>
        <xdr:cNvPr id="22" name="Rechteck 21">
          <a:extLst>
            <a:ext uri="{FF2B5EF4-FFF2-40B4-BE49-F238E27FC236}">
              <a16:creationId xmlns:a16="http://schemas.microsoft.com/office/drawing/2014/main" id="{00000000-0008-0000-0200-000016000000}"/>
            </a:ext>
          </a:extLst>
        </xdr:cNvPr>
        <xdr:cNvSpPr/>
      </xdr:nvSpPr>
      <xdr:spPr>
        <a:xfrm>
          <a:off x="6292853" y="9471025"/>
          <a:ext cx="108000" cy="108000"/>
        </a:xfrm>
        <a:prstGeom prst="rect">
          <a:avLst/>
        </a:prstGeom>
        <a:solidFill>
          <a:srgbClr val="FFFF99"/>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CH" sz="1100"/>
        </a:p>
      </xdr:txBody>
    </xdr:sp>
    <xdr:clientData/>
  </xdr:twoCellAnchor>
  <xdr:twoCellAnchor>
    <xdr:from>
      <xdr:col>11</xdr:col>
      <xdr:colOff>558803</xdr:colOff>
      <xdr:row>33</xdr:row>
      <xdr:rowOff>203200</xdr:rowOff>
    </xdr:from>
    <xdr:to>
      <xdr:col>11</xdr:col>
      <xdr:colOff>666803</xdr:colOff>
      <xdr:row>33</xdr:row>
      <xdr:rowOff>311200</xdr:rowOff>
    </xdr:to>
    <xdr:sp macro="" textlink="">
      <xdr:nvSpPr>
        <xdr:cNvPr id="23" name="Rechteck 22">
          <a:extLst>
            <a:ext uri="{FF2B5EF4-FFF2-40B4-BE49-F238E27FC236}">
              <a16:creationId xmlns:a16="http://schemas.microsoft.com/office/drawing/2014/main" id="{00000000-0008-0000-0200-000017000000}"/>
            </a:ext>
          </a:extLst>
        </xdr:cNvPr>
        <xdr:cNvSpPr/>
      </xdr:nvSpPr>
      <xdr:spPr>
        <a:xfrm>
          <a:off x="6292853" y="9623425"/>
          <a:ext cx="108000" cy="108000"/>
        </a:xfrm>
        <a:prstGeom prst="rect">
          <a:avLst/>
        </a:prstGeom>
        <a:solidFill>
          <a:srgbClr val="FFFF99"/>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CH" sz="1100"/>
        </a:p>
      </xdr:txBody>
    </xdr:sp>
    <xdr:clientData/>
  </xdr:twoCellAnchor>
  <xdr:twoCellAnchor>
    <xdr:from>
      <xdr:col>12</xdr:col>
      <xdr:colOff>26991</xdr:colOff>
      <xdr:row>22</xdr:row>
      <xdr:rowOff>26984</xdr:rowOff>
    </xdr:from>
    <xdr:to>
      <xdr:col>12</xdr:col>
      <xdr:colOff>134991</xdr:colOff>
      <xdr:row>22</xdr:row>
      <xdr:rowOff>134984</xdr:rowOff>
    </xdr:to>
    <xdr:sp macro="" textlink="">
      <xdr:nvSpPr>
        <xdr:cNvPr id="26" name="Rechteck 25">
          <a:extLst>
            <a:ext uri="{FF2B5EF4-FFF2-40B4-BE49-F238E27FC236}">
              <a16:creationId xmlns:a16="http://schemas.microsoft.com/office/drawing/2014/main" id="{00000000-0008-0000-0200-00001A000000}"/>
            </a:ext>
          </a:extLst>
        </xdr:cNvPr>
        <xdr:cNvSpPr/>
      </xdr:nvSpPr>
      <xdr:spPr>
        <a:xfrm>
          <a:off x="6535741" y="6464297"/>
          <a:ext cx="108000" cy="108000"/>
        </a:xfrm>
        <a:prstGeom prst="rect">
          <a:avLst/>
        </a:prstGeom>
        <a:solidFill>
          <a:srgbClr val="FFFF99"/>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CH" sz="1100"/>
        </a:p>
      </xdr:txBody>
    </xdr:sp>
    <xdr:clientData/>
  </xdr:twoCellAnchor>
  <xdr:twoCellAnchor>
    <xdr:from>
      <xdr:col>12</xdr:col>
      <xdr:colOff>26991</xdr:colOff>
      <xdr:row>22</xdr:row>
      <xdr:rowOff>187322</xdr:rowOff>
    </xdr:from>
    <xdr:to>
      <xdr:col>12</xdr:col>
      <xdr:colOff>134991</xdr:colOff>
      <xdr:row>22</xdr:row>
      <xdr:rowOff>295322</xdr:rowOff>
    </xdr:to>
    <xdr:sp macro="" textlink="">
      <xdr:nvSpPr>
        <xdr:cNvPr id="27" name="Rechteck 26">
          <a:extLst>
            <a:ext uri="{FF2B5EF4-FFF2-40B4-BE49-F238E27FC236}">
              <a16:creationId xmlns:a16="http://schemas.microsoft.com/office/drawing/2014/main" id="{00000000-0008-0000-0200-00001B000000}"/>
            </a:ext>
          </a:extLst>
        </xdr:cNvPr>
        <xdr:cNvSpPr/>
      </xdr:nvSpPr>
      <xdr:spPr>
        <a:xfrm>
          <a:off x="6535741" y="6624635"/>
          <a:ext cx="108000" cy="108000"/>
        </a:xfrm>
        <a:prstGeom prst="rect">
          <a:avLst/>
        </a:prstGeom>
        <a:solidFill>
          <a:srgbClr val="FFFF99"/>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CH" sz="1100"/>
        </a:p>
      </xdr:txBody>
    </xdr:sp>
    <xdr:clientData/>
  </xdr:twoCellAnchor>
  <xdr:twoCellAnchor>
    <xdr:from>
      <xdr:col>8</xdr:col>
      <xdr:colOff>36517</xdr:colOff>
      <xdr:row>22</xdr:row>
      <xdr:rowOff>28572</xdr:rowOff>
    </xdr:from>
    <xdr:to>
      <xdr:col>8</xdr:col>
      <xdr:colOff>144517</xdr:colOff>
      <xdr:row>22</xdr:row>
      <xdr:rowOff>136572</xdr:rowOff>
    </xdr:to>
    <xdr:sp macro="" textlink="">
      <xdr:nvSpPr>
        <xdr:cNvPr id="28" name="Rechteck 27">
          <a:extLst>
            <a:ext uri="{FF2B5EF4-FFF2-40B4-BE49-F238E27FC236}">
              <a16:creationId xmlns:a16="http://schemas.microsoft.com/office/drawing/2014/main" id="{00000000-0008-0000-0200-00001C000000}"/>
            </a:ext>
          </a:extLst>
        </xdr:cNvPr>
        <xdr:cNvSpPr/>
      </xdr:nvSpPr>
      <xdr:spPr>
        <a:xfrm>
          <a:off x="4068767" y="6465885"/>
          <a:ext cx="108000" cy="108000"/>
        </a:xfrm>
        <a:prstGeom prst="rect">
          <a:avLst/>
        </a:prstGeom>
        <a:solidFill>
          <a:srgbClr val="FFFF99"/>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CH" sz="1100"/>
        </a:p>
      </xdr:txBody>
    </xdr:sp>
    <xdr:clientData/>
  </xdr:twoCellAnchor>
  <xdr:twoCellAnchor>
    <xdr:from>
      <xdr:col>8</xdr:col>
      <xdr:colOff>36517</xdr:colOff>
      <xdr:row>22</xdr:row>
      <xdr:rowOff>331786</xdr:rowOff>
    </xdr:from>
    <xdr:to>
      <xdr:col>8</xdr:col>
      <xdr:colOff>144517</xdr:colOff>
      <xdr:row>22</xdr:row>
      <xdr:rowOff>439786</xdr:rowOff>
    </xdr:to>
    <xdr:sp macro="" textlink="">
      <xdr:nvSpPr>
        <xdr:cNvPr id="29" name="Rechteck 28">
          <a:extLst>
            <a:ext uri="{FF2B5EF4-FFF2-40B4-BE49-F238E27FC236}">
              <a16:creationId xmlns:a16="http://schemas.microsoft.com/office/drawing/2014/main" id="{00000000-0008-0000-0200-00001D000000}"/>
            </a:ext>
          </a:extLst>
        </xdr:cNvPr>
        <xdr:cNvSpPr/>
      </xdr:nvSpPr>
      <xdr:spPr>
        <a:xfrm>
          <a:off x="4068767" y="6769099"/>
          <a:ext cx="108000" cy="108000"/>
        </a:xfrm>
        <a:prstGeom prst="rect">
          <a:avLst/>
        </a:prstGeom>
        <a:solidFill>
          <a:srgbClr val="FFFF99"/>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CH" sz="1100"/>
        </a:p>
      </xdr:txBody>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administration@arge.ch" TargetMode="External"/></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244"/>
  <sheetViews>
    <sheetView workbookViewId="0">
      <selection activeCell="K23" sqref="K23"/>
    </sheetView>
  </sheetViews>
  <sheetFormatPr baseColWidth="10" defaultRowHeight="13.5" x14ac:dyDescent="0.2"/>
  <cols>
    <col min="1" max="1" width="16.375" bestFit="1" customWidth="1"/>
    <col min="2" max="3" width="15.75" customWidth="1"/>
    <col min="4" max="4" width="7" customWidth="1"/>
    <col min="5" max="5" width="42" bestFit="1" customWidth="1"/>
    <col min="6" max="6" width="13.25" bestFit="1" customWidth="1"/>
    <col min="7" max="7" width="6.75" bestFit="1" customWidth="1"/>
    <col min="8" max="8" width="9.375" bestFit="1" customWidth="1"/>
    <col min="9" max="9" width="17.125" bestFit="1" customWidth="1"/>
    <col min="10" max="10" width="13.25" bestFit="1" customWidth="1"/>
    <col min="11" max="11" width="29.125" bestFit="1" customWidth="1"/>
    <col min="12" max="12" width="36.625" bestFit="1" customWidth="1"/>
  </cols>
  <sheetData>
    <row r="1" spans="1:12" x14ac:dyDescent="0.2">
      <c r="A1" s="1" t="s">
        <v>0</v>
      </c>
      <c r="B1" s="2"/>
      <c r="C1" s="2"/>
      <c r="F1" s="1" t="s">
        <v>1</v>
      </c>
      <c r="G1" s="2"/>
      <c r="H1" s="2"/>
      <c r="J1" s="1" t="s">
        <v>2</v>
      </c>
      <c r="K1" s="2"/>
      <c r="L1" s="2"/>
    </row>
    <row r="2" spans="1:12" x14ac:dyDescent="0.2">
      <c r="A2" s="2" t="s">
        <v>3</v>
      </c>
      <c r="B2" s="2"/>
      <c r="C2" s="2" t="s">
        <v>3</v>
      </c>
      <c r="F2" s="2" t="str">
        <f>G2&amp;" - "&amp;H2</f>
        <v>Dumar ah - weiblich</v>
      </c>
      <c r="G2" s="2" t="s">
        <v>309</v>
      </c>
      <c r="H2" s="2" t="s">
        <v>4</v>
      </c>
      <c r="J2" s="2" t="str">
        <f t="shared" ref="J2:J6" si="0">K2&amp;" - "&amp;L2</f>
        <v>doob - ledig</v>
      </c>
      <c r="K2" s="2" t="s">
        <v>313</v>
      </c>
      <c r="L2" s="2" t="s">
        <v>5</v>
      </c>
    </row>
    <row r="3" spans="1:12" x14ac:dyDescent="0.2">
      <c r="A3" s="2" t="s">
        <v>6</v>
      </c>
      <c r="B3" s="2"/>
      <c r="C3" s="2" t="s">
        <v>6</v>
      </c>
      <c r="F3" s="2" t="str">
        <f>G3&amp;" - "&amp;H3</f>
        <v>Lab ah - männlich</v>
      </c>
      <c r="G3" s="2" t="s">
        <v>310</v>
      </c>
      <c r="H3" s="2" t="s">
        <v>7</v>
      </c>
      <c r="J3" s="2" t="str">
        <f t="shared" si="0"/>
        <v>carmal - verwitwet</v>
      </c>
      <c r="K3" s="2" t="s">
        <v>314</v>
      </c>
      <c r="L3" s="2" t="s">
        <v>8</v>
      </c>
    </row>
    <row r="4" spans="1:12" x14ac:dyDescent="0.2">
      <c r="A4" s="2" t="s">
        <v>9</v>
      </c>
      <c r="B4" s="2"/>
      <c r="C4" s="2" t="s">
        <v>9</v>
      </c>
      <c r="J4" s="2"/>
      <c r="K4" s="2"/>
      <c r="L4" s="2" t="s">
        <v>10</v>
      </c>
    </row>
    <row r="5" spans="1:12" x14ac:dyDescent="0.2">
      <c r="A5" s="2" t="s">
        <v>11</v>
      </c>
      <c r="B5" s="2"/>
      <c r="C5" s="2" t="s">
        <v>11</v>
      </c>
      <c r="J5" s="2" t="str">
        <f t="shared" si="0"/>
        <v>guursaday - verheiratet</v>
      </c>
      <c r="K5" s="2" t="s">
        <v>315</v>
      </c>
      <c r="L5" s="2" t="s">
        <v>12</v>
      </c>
    </row>
    <row r="6" spans="1:12" x14ac:dyDescent="0.2">
      <c r="A6" s="2" t="s">
        <v>358</v>
      </c>
      <c r="B6" s="2"/>
      <c r="C6" s="2" t="s">
        <v>358</v>
      </c>
      <c r="J6" s="2" t="str">
        <f t="shared" si="0"/>
        <v>iskaashi diiwaangashan - eingetragene Partnerschaft</v>
      </c>
      <c r="K6" s="2" t="s">
        <v>316</v>
      </c>
      <c r="L6" s="2" t="s">
        <v>14</v>
      </c>
    </row>
    <row r="7" spans="1:12" x14ac:dyDescent="0.2">
      <c r="A7" s="2" t="s">
        <v>13</v>
      </c>
      <c r="B7" s="2"/>
      <c r="C7" s="2" t="s">
        <v>13</v>
      </c>
    </row>
    <row r="10" spans="1:12" x14ac:dyDescent="0.2">
      <c r="A10" s="1" t="s">
        <v>15</v>
      </c>
      <c r="B10" s="2"/>
      <c r="C10" s="1"/>
      <c r="F10" s="1" t="s">
        <v>16</v>
      </c>
      <c r="G10" s="2"/>
      <c r="H10" s="2"/>
      <c r="J10" s="1" t="s">
        <v>17</v>
      </c>
      <c r="K10" s="2"/>
      <c r="L10" s="2"/>
    </row>
    <row r="11" spans="1:12" x14ac:dyDescent="0.2">
      <c r="A11" s="2" t="s">
        <v>18</v>
      </c>
      <c r="B11" s="2" t="s">
        <v>18</v>
      </c>
      <c r="C11" s="2" t="s">
        <v>18</v>
      </c>
      <c r="F11" s="2" t="str">
        <f t="shared" ref="F11:F12" si="1">G11&amp;" - "&amp;H11</f>
        <v>Haa - Ja</v>
      </c>
      <c r="G11" s="2" t="s">
        <v>311</v>
      </c>
      <c r="H11" s="2" t="s">
        <v>19</v>
      </c>
      <c r="J11" s="2" t="str">
        <f>K11&amp;"  "&amp;L11</f>
        <v>Illaa CFH 40,000-  Bis Fr. 40'000.–</v>
      </c>
      <c r="K11" s="2" t="s">
        <v>317</v>
      </c>
      <c r="L11" s="2" t="s">
        <v>20</v>
      </c>
    </row>
    <row r="12" spans="1:12" x14ac:dyDescent="0.2">
      <c r="A12" s="2" t="s">
        <v>21</v>
      </c>
      <c r="B12" s="2" t="s">
        <v>21</v>
      </c>
      <c r="C12" s="2" t="s">
        <v>21</v>
      </c>
      <c r="F12" s="2" t="str">
        <f t="shared" si="1"/>
        <v>Maya - Nein</v>
      </c>
      <c r="G12" s="2" t="s">
        <v>312</v>
      </c>
      <c r="H12" s="2" t="s">
        <v>22</v>
      </c>
      <c r="J12" s="2" t="str">
        <f>K12&amp;"  "&amp;L12</f>
        <v>Ka sareeya CFH 40,000-  Über Fr. 40'000.–</v>
      </c>
      <c r="K12" s="2" t="s">
        <v>318</v>
      </c>
      <c r="L12" s="2" t="s">
        <v>23</v>
      </c>
    </row>
    <row r="13" spans="1:12" x14ac:dyDescent="0.2">
      <c r="A13" s="2" t="s">
        <v>24</v>
      </c>
      <c r="B13" s="2" t="s">
        <v>24</v>
      </c>
      <c r="C13" s="2" t="s">
        <v>24</v>
      </c>
      <c r="J13" s="2"/>
      <c r="K13" s="2"/>
      <c r="L13" s="2"/>
    </row>
    <row r="14" spans="1:12" x14ac:dyDescent="0.2">
      <c r="A14" s="2" t="str">
        <f t="shared" ref="A14:A15" si="2">B14&amp;" - "&amp;C14</f>
        <v>dhashay Swiss - Schweizer/in</v>
      </c>
      <c r="B14" s="2" t="s">
        <v>307</v>
      </c>
      <c r="C14" s="2" t="s">
        <v>25</v>
      </c>
      <c r="J14" s="2" t="str">
        <f>K14&amp;"  "&amp;L14</f>
        <v>Illaa CFH 55,000-  Bis Fr. 55'000.–</v>
      </c>
      <c r="K14" s="2" t="s">
        <v>319</v>
      </c>
      <c r="L14" s="2" t="s">
        <v>26</v>
      </c>
    </row>
    <row r="15" spans="1:12" x14ac:dyDescent="0.2">
      <c r="A15" s="2" t="str">
        <f t="shared" si="2"/>
        <v>Xaalad/Qaab kale - Anderer Status</v>
      </c>
      <c r="B15" s="2" t="s">
        <v>308</v>
      </c>
      <c r="C15" s="2" t="s">
        <v>27</v>
      </c>
      <c r="F15" s="1" t="s">
        <v>306</v>
      </c>
      <c r="G15" s="1"/>
      <c r="H15" s="2">
        <v>2000</v>
      </c>
      <c r="J15" s="2" t="str">
        <f>K15&amp;"  "&amp;L15</f>
        <v>Ka sareeya CFH 55,000-  Über Fr. 55'000.–</v>
      </c>
      <c r="K15" s="2" t="s">
        <v>320</v>
      </c>
      <c r="L15" s="2" t="s">
        <v>28</v>
      </c>
    </row>
    <row r="19" spans="1:12" x14ac:dyDescent="0.2">
      <c r="A19" s="3" t="s">
        <v>29</v>
      </c>
      <c r="E19" s="3" t="s">
        <v>30</v>
      </c>
      <c r="F19" s="3" t="s">
        <v>31</v>
      </c>
      <c r="H19" s="3" t="s">
        <v>32</v>
      </c>
      <c r="I19" s="3" t="s">
        <v>33</v>
      </c>
      <c r="J19" s="3" t="s">
        <v>34</v>
      </c>
      <c r="K19" s="3" t="s">
        <v>35</v>
      </c>
      <c r="L19" s="3"/>
    </row>
    <row r="20" spans="1:12" x14ac:dyDescent="0.2">
      <c r="A20">
        <v>7310</v>
      </c>
      <c r="B20" t="s">
        <v>36</v>
      </c>
      <c r="D20" t="s">
        <v>37</v>
      </c>
      <c r="E20" t="s">
        <v>38</v>
      </c>
      <c r="F20">
        <v>0</v>
      </c>
      <c r="H20" t="s">
        <v>39</v>
      </c>
      <c r="I20" t="s">
        <v>40</v>
      </c>
      <c r="J20" t="s">
        <v>41</v>
      </c>
      <c r="K20" t="s">
        <v>42</v>
      </c>
    </row>
    <row r="21" spans="1:12" x14ac:dyDescent="0.2">
      <c r="A21">
        <v>7312</v>
      </c>
      <c r="B21" t="s">
        <v>43</v>
      </c>
      <c r="D21" t="s">
        <v>37</v>
      </c>
      <c r="E21" t="s">
        <v>296</v>
      </c>
      <c r="F21">
        <v>0</v>
      </c>
      <c r="H21" t="s">
        <v>39</v>
      </c>
      <c r="I21" t="s">
        <v>45</v>
      </c>
      <c r="J21" t="s">
        <v>46</v>
      </c>
      <c r="K21" t="s">
        <v>47</v>
      </c>
    </row>
    <row r="22" spans="1:12" x14ac:dyDescent="0.2">
      <c r="A22">
        <v>7313</v>
      </c>
      <c r="B22" t="s">
        <v>44</v>
      </c>
      <c r="D22" t="s">
        <v>37</v>
      </c>
      <c r="E22" t="s">
        <v>397</v>
      </c>
      <c r="F22">
        <v>0</v>
      </c>
      <c r="H22" t="s">
        <v>398</v>
      </c>
      <c r="I22" t="s">
        <v>399</v>
      </c>
      <c r="J22" t="s">
        <v>400</v>
      </c>
      <c r="K22" t="s">
        <v>401</v>
      </c>
    </row>
    <row r="23" spans="1:12" x14ac:dyDescent="0.2">
      <c r="A23">
        <v>7314</v>
      </c>
      <c r="B23" t="s">
        <v>48</v>
      </c>
      <c r="D23" t="s">
        <v>37</v>
      </c>
      <c r="E23" t="s">
        <v>297</v>
      </c>
      <c r="F23">
        <v>1</v>
      </c>
      <c r="H23" t="s">
        <v>39</v>
      </c>
      <c r="I23" t="s">
        <v>64</v>
      </c>
      <c r="J23" t="s">
        <v>404</v>
      </c>
      <c r="K23" t="s">
        <v>405</v>
      </c>
    </row>
    <row r="24" spans="1:12" x14ac:dyDescent="0.2">
      <c r="A24">
        <v>7315</v>
      </c>
      <c r="B24" t="s">
        <v>49</v>
      </c>
      <c r="D24" t="s">
        <v>37</v>
      </c>
      <c r="E24" t="s">
        <v>50</v>
      </c>
      <c r="F24">
        <v>0</v>
      </c>
      <c r="H24" t="s">
        <v>39</v>
      </c>
      <c r="I24" t="s">
        <v>51</v>
      </c>
      <c r="J24" t="s">
        <v>52</v>
      </c>
      <c r="K24" t="s">
        <v>53</v>
      </c>
    </row>
    <row r="25" spans="1:12" x14ac:dyDescent="0.2">
      <c r="A25">
        <v>7317</v>
      </c>
      <c r="B25" t="s">
        <v>54</v>
      </c>
      <c r="D25" t="s">
        <v>37</v>
      </c>
      <c r="E25" t="s">
        <v>56</v>
      </c>
      <c r="F25">
        <v>0</v>
      </c>
      <c r="H25" t="s">
        <v>39</v>
      </c>
      <c r="I25" t="s">
        <v>298</v>
      </c>
      <c r="J25" t="s">
        <v>299</v>
      </c>
      <c r="K25" t="s">
        <v>57</v>
      </c>
    </row>
    <row r="26" spans="1:12" x14ac:dyDescent="0.2">
      <c r="A26">
        <v>7317</v>
      </c>
      <c r="B26" t="s">
        <v>55</v>
      </c>
      <c r="D26" t="s">
        <v>37</v>
      </c>
      <c r="E26" t="s">
        <v>59</v>
      </c>
      <c r="F26">
        <v>1</v>
      </c>
      <c r="H26" t="s">
        <v>39</v>
      </c>
      <c r="I26" t="s">
        <v>300</v>
      </c>
      <c r="J26" t="s">
        <v>301</v>
      </c>
      <c r="K26" t="s">
        <v>60</v>
      </c>
    </row>
    <row r="27" spans="1:12" x14ac:dyDescent="0.2">
      <c r="A27">
        <v>7320</v>
      </c>
      <c r="B27" t="s">
        <v>58</v>
      </c>
      <c r="D27" t="s">
        <v>37</v>
      </c>
      <c r="E27" t="s">
        <v>359</v>
      </c>
      <c r="F27">
        <v>0</v>
      </c>
      <c r="H27" t="s">
        <v>39</v>
      </c>
      <c r="I27" t="s">
        <v>360</v>
      </c>
      <c r="J27" t="s">
        <v>361</v>
      </c>
      <c r="K27" t="s">
        <v>362</v>
      </c>
    </row>
    <row r="28" spans="1:12" x14ac:dyDescent="0.2">
      <c r="A28">
        <v>7323</v>
      </c>
      <c r="B28" t="s">
        <v>61</v>
      </c>
      <c r="D28" t="s">
        <v>37</v>
      </c>
      <c r="E28" t="s">
        <v>363</v>
      </c>
      <c r="F28">
        <v>0</v>
      </c>
      <c r="H28" t="s">
        <v>364</v>
      </c>
      <c r="I28" t="s">
        <v>365</v>
      </c>
      <c r="J28" t="s">
        <v>366</v>
      </c>
      <c r="K28" t="s">
        <v>367</v>
      </c>
    </row>
    <row r="29" spans="1:12" x14ac:dyDescent="0.2">
      <c r="A29">
        <v>7324</v>
      </c>
      <c r="B29" t="s">
        <v>62</v>
      </c>
      <c r="D29" t="s">
        <v>37</v>
      </c>
      <c r="E29" t="s">
        <v>368</v>
      </c>
      <c r="F29">
        <v>0</v>
      </c>
      <c r="H29" t="s">
        <v>39</v>
      </c>
      <c r="I29" t="s">
        <v>302</v>
      </c>
      <c r="J29" t="s">
        <v>303</v>
      </c>
      <c r="K29" t="s">
        <v>72</v>
      </c>
    </row>
    <row r="30" spans="1:12" x14ac:dyDescent="0.2">
      <c r="A30">
        <v>7325</v>
      </c>
      <c r="B30" t="s">
        <v>63</v>
      </c>
      <c r="D30" t="s">
        <v>37</v>
      </c>
      <c r="E30" t="s">
        <v>75</v>
      </c>
      <c r="F30">
        <v>0</v>
      </c>
      <c r="H30" t="s">
        <v>39</v>
      </c>
      <c r="I30" t="s">
        <v>369</v>
      </c>
      <c r="J30" t="s">
        <v>370</v>
      </c>
      <c r="K30" t="s">
        <v>371</v>
      </c>
    </row>
    <row r="31" spans="1:12" x14ac:dyDescent="0.2">
      <c r="A31">
        <v>7326</v>
      </c>
      <c r="B31" t="s">
        <v>67</v>
      </c>
      <c r="D31" t="s">
        <v>37</v>
      </c>
      <c r="E31" t="s">
        <v>79</v>
      </c>
      <c r="F31">
        <v>0</v>
      </c>
      <c r="H31" t="s">
        <v>39</v>
      </c>
      <c r="I31" t="s">
        <v>80</v>
      </c>
      <c r="J31" t="s">
        <v>81</v>
      </c>
      <c r="K31" t="s">
        <v>82</v>
      </c>
    </row>
    <row r="32" spans="1:12" x14ac:dyDescent="0.2">
      <c r="A32">
        <v>8638</v>
      </c>
      <c r="B32" t="s">
        <v>68</v>
      </c>
      <c r="D32" t="s">
        <v>37</v>
      </c>
      <c r="E32" t="s">
        <v>84</v>
      </c>
      <c r="F32">
        <v>0</v>
      </c>
      <c r="H32" t="s">
        <v>39</v>
      </c>
      <c r="I32" t="s">
        <v>356</v>
      </c>
      <c r="J32" t="s">
        <v>357</v>
      </c>
      <c r="K32" t="s">
        <v>372</v>
      </c>
    </row>
    <row r="33" spans="1:11" x14ac:dyDescent="0.2">
      <c r="A33">
        <v>8640</v>
      </c>
      <c r="B33" t="s">
        <v>69</v>
      </c>
      <c r="D33" t="s">
        <v>37</v>
      </c>
      <c r="E33" t="s">
        <v>86</v>
      </c>
      <c r="F33">
        <v>0</v>
      </c>
      <c r="H33" t="s">
        <v>39</v>
      </c>
      <c r="I33" t="s">
        <v>76</v>
      </c>
      <c r="J33" t="s">
        <v>77</v>
      </c>
      <c r="K33" t="s">
        <v>87</v>
      </c>
    </row>
    <row r="34" spans="1:11" x14ac:dyDescent="0.2">
      <c r="A34">
        <v>8640</v>
      </c>
      <c r="B34" t="s">
        <v>70</v>
      </c>
      <c r="D34" t="s">
        <v>37</v>
      </c>
      <c r="E34" t="s">
        <v>373</v>
      </c>
      <c r="F34">
        <v>0</v>
      </c>
      <c r="H34" t="s">
        <v>39</v>
      </c>
      <c r="I34" t="s">
        <v>64</v>
      </c>
      <c r="J34" t="s">
        <v>65</v>
      </c>
      <c r="K34" t="s">
        <v>66</v>
      </c>
    </row>
    <row r="35" spans="1:11" x14ac:dyDescent="0.2">
      <c r="A35">
        <v>8645</v>
      </c>
      <c r="B35" t="s">
        <v>71</v>
      </c>
      <c r="D35" t="s">
        <v>37</v>
      </c>
      <c r="E35" t="s">
        <v>90</v>
      </c>
      <c r="F35">
        <v>0</v>
      </c>
      <c r="H35" t="s">
        <v>39</v>
      </c>
      <c r="I35" t="s">
        <v>402</v>
      </c>
      <c r="J35" t="s">
        <v>403</v>
      </c>
      <c r="K35" t="s">
        <v>91</v>
      </c>
    </row>
    <row r="36" spans="1:11" x14ac:dyDescent="0.2">
      <c r="A36">
        <v>8646</v>
      </c>
      <c r="B36" t="s">
        <v>73</v>
      </c>
      <c r="D36" t="s">
        <v>37</v>
      </c>
      <c r="E36" t="s">
        <v>374</v>
      </c>
      <c r="F36">
        <v>0</v>
      </c>
      <c r="H36" t="s">
        <v>39</v>
      </c>
      <c r="I36" t="s">
        <v>93</v>
      </c>
      <c r="J36" t="s">
        <v>94</v>
      </c>
      <c r="K36" t="s">
        <v>95</v>
      </c>
    </row>
    <row r="37" spans="1:11" x14ac:dyDescent="0.2">
      <c r="A37">
        <v>8715</v>
      </c>
      <c r="B37" t="s">
        <v>74</v>
      </c>
      <c r="D37" t="s">
        <v>37</v>
      </c>
      <c r="E37" t="s">
        <v>97</v>
      </c>
      <c r="F37">
        <v>1</v>
      </c>
      <c r="H37" t="s">
        <v>39</v>
      </c>
      <c r="I37" t="s">
        <v>304</v>
      </c>
      <c r="J37" t="s">
        <v>305</v>
      </c>
      <c r="K37" t="s">
        <v>98</v>
      </c>
    </row>
    <row r="38" spans="1:11" x14ac:dyDescent="0.2">
      <c r="A38">
        <v>8716</v>
      </c>
      <c r="B38" t="s">
        <v>78</v>
      </c>
      <c r="D38" t="s">
        <v>37</v>
      </c>
      <c r="E38" t="s">
        <v>375</v>
      </c>
      <c r="F38">
        <v>0</v>
      </c>
      <c r="H38" t="s">
        <v>364</v>
      </c>
      <c r="I38" t="s">
        <v>376</v>
      </c>
      <c r="J38" t="s">
        <v>377</v>
      </c>
      <c r="K38" t="s">
        <v>378</v>
      </c>
    </row>
    <row r="39" spans="1:11" x14ac:dyDescent="0.2">
      <c r="A39">
        <v>8717</v>
      </c>
      <c r="B39" t="s">
        <v>83</v>
      </c>
      <c r="D39" t="s">
        <v>37</v>
      </c>
      <c r="E39" t="s">
        <v>100</v>
      </c>
      <c r="F39">
        <v>0</v>
      </c>
    </row>
    <row r="40" spans="1:11" x14ac:dyDescent="0.2">
      <c r="A40">
        <v>8718</v>
      </c>
      <c r="B40" t="s">
        <v>85</v>
      </c>
      <c r="D40" t="s">
        <v>37</v>
      </c>
    </row>
    <row r="41" spans="1:11" x14ac:dyDescent="0.2">
      <c r="A41">
        <v>8722</v>
      </c>
      <c r="B41" t="s">
        <v>88</v>
      </c>
      <c r="D41" t="s">
        <v>37</v>
      </c>
    </row>
    <row r="42" spans="1:11" x14ac:dyDescent="0.2">
      <c r="A42">
        <v>8723</v>
      </c>
      <c r="B42" t="s">
        <v>89</v>
      </c>
      <c r="D42" t="s">
        <v>37</v>
      </c>
    </row>
    <row r="43" spans="1:11" x14ac:dyDescent="0.2">
      <c r="A43">
        <v>8725</v>
      </c>
      <c r="B43" t="s">
        <v>92</v>
      </c>
      <c r="D43" t="s">
        <v>37</v>
      </c>
    </row>
    <row r="44" spans="1:11" x14ac:dyDescent="0.2">
      <c r="A44">
        <v>8725</v>
      </c>
      <c r="B44" t="s">
        <v>96</v>
      </c>
      <c r="D44" t="s">
        <v>37</v>
      </c>
    </row>
    <row r="45" spans="1:11" x14ac:dyDescent="0.2">
      <c r="A45">
        <v>8726</v>
      </c>
      <c r="B45" t="s">
        <v>99</v>
      </c>
      <c r="D45" t="s">
        <v>37</v>
      </c>
    </row>
    <row r="46" spans="1:11" x14ac:dyDescent="0.2">
      <c r="A46">
        <v>8727</v>
      </c>
      <c r="B46" t="s">
        <v>101</v>
      </c>
      <c r="D46" t="s">
        <v>37</v>
      </c>
    </row>
    <row r="47" spans="1:11" x14ac:dyDescent="0.2">
      <c r="A47">
        <v>8730</v>
      </c>
      <c r="B47" t="s">
        <v>102</v>
      </c>
      <c r="D47" t="s">
        <v>37</v>
      </c>
    </row>
    <row r="48" spans="1:11" x14ac:dyDescent="0.2">
      <c r="A48">
        <v>8732</v>
      </c>
      <c r="B48" t="s">
        <v>103</v>
      </c>
      <c r="D48" t="s">
        <v>37</v>
      </c>
    </row>
    <row r="49" spans="1:4" x14ac:dyDescent="0.2">
      <c r="A49">
        <v>8733</v>
      </c>
      <c r="B49" t="s">
        <v>104</v>
      </c>
      <c r="D49" t="s">
        <v>37</v>
      </c>
    </row>
    <row r="50" spans="1:4" x14ac:dyDescent="0.2">
      <c r="A50">
        <v>8734</v>
      </c>
      <c r="B50" t="s">
        <v>105</v>
      </c>
      <c r="D50" t="s">
        <v>37</v>
      </c>
    </row>
    <row r="51" spans="1:4" x14ac:dyDescent="0.2">
      <c r="A51">
        <v>8735</v>
      </c>
      <c r="B51" t="s">
        <v>106</v>
      </c>
      <c r="D51" t="s">
        <v>37</v>
      </c>
    </row>
    <row r="52" spans="1:4" x14ac:dyDescent="0.2">
      <c r="A52">
        <v>8735</v>
      </c>
      <c r="B52" t="s">
        <v>107</v>
      </c>
      <c r="D52" t="s">
        <v>37</v>
      </c>
    </row>
    <row r="53" spans="1:4" x14ac:dyDescent="0.2">
      <c r="A53">
        <v>8737</v>
      </c>
      <c r="B53" t="s">
        <v>108</v>
      </c>
      <c r="D53" t="s">
        <v>37</v>
      </c>
    </row>
    <row r="54" spans="1:4" x14ac:dyDescent="0.2">
      <c r="A54">
        <v>8738</v>
      </c>
      <c r="B54" t="s">
        <v>109</v>
      </c>
      <c r="D54" t="s">
        <v>37</v>
      </c>
    </row>
    <row r="55" spans="1:4" x14ac:dyDescent="0.2">
      <c r="A55">
        <v>8739</v>
      </c>
      <c r="B55" t="s">
        <v>110</v>
      </c>
      <c r="D55" t="s">
        <v>37</v>
      </c>
    </row>
    <row r="56" spans="1:4" x14ac:dyDescent="0.2">
      <c r="A56">
        <v>8872</v>
      </c>
      <c r="B56" t="s">
        <v>111</v>
      </c>
      <c r="D56" t="s">
        <v>37</v>
      </c>
    </row>
    <row r="57" spans="1:4" x14ac:dyDescent="0.2">
      <c r="A57">
        <v>8873</v>
      </c>
      <c r="B57" t="s">
        <v>112</v>
      </c>
      <c r="D57" t="s">
        <v>37</v>
      </c>
    </row>
    <row r="58" spans="1:4" x14ac:dyDescent="0.2">
      <c r="A58">
        <v>8877</v>
      </c>
      <c r="B58" t="s">
        <v>113</v>
      </c>
      <c r="D58" t="s">
        <v>37</v>
      </c>
    </row>
    <row r="59" spans="1:4" x14ac:dyDescent="0.2">
      <c r="A59">
        <v>8878</v>
      </c>
      <c r="B59" t="s">
        <v>114</v>
      </c>
      <c r="D59" t="s">
        <v>37</v>
      </c>
    </row>
    <row r="60" spans="1:4" x14ac:dyDescent="0.2">
      <c r="A60">
        <v>8879</v>
      </c>
      <c r="B60" t="s">
        <v>115</v>
      </c>
      <c r="D60" t="s">
        <v>37</v>
      </c>
    </row>
    <row r="61" spans="1:4" x14ac:dyDescent="0.2">
      <c r="A61">
        <v>8880</v>
      </c>
      <c r="B61" t="s">
        <v>116</v>
      </c>
      <c r="D61" t="s">
        <v>37</v>
      </c>
    </row>
    <row r="62" spans="1:4" x14ac:dyDescent="0.2">
      <c r="A62">
        <v>8881</v>
      </c>
      <c r="B62" t="s">
        <v>117</v>
      </c>
      <c r="D62" t="s">
        <v>37</v>
      </c>
    </row>
    <row r="63" spans="1:4" x14ac:dyDescent="0.2">
      <c r="A63">
        <v>8881</v>
      </c>
      <c r="B63" t="s">
        <v>118</v>
      </c>
      <c r="D63" t="s">
        <v>37</v>
      </c>
    </row>
    <row r="64" spans="1:4" x14ac:dyDescent="0.2">
      <c r="A64">
        <v>8881</v>
      </c>
      <c r="B64" t="s">
        <v>119</v>
      </c>
      <c r="D64" t="s">
        <v>37</v>
      </c>
    </row>
    <row r="65" spans="1:4" x14ac:dyDescent="0.2">
      <c r="A65">
        <v>8882</v>
      </c>
      <c r="B65" t="s">
        <v>120</v>
      </c>
      <c r="D65" t="s">
        <v>37</v>
      </c>
    </row>
    <row r="66" spans="1:4" x14ac:dyDescent="0.2">
      <c r="A66">
        <v>8883</v>
      </c>
      <c r="B66" t="s">
        <v>121</v>
      </c>
      <c r="D66" t="s">
        <v>37</v>
      </c>
    </row>
    <row r="67" spans="1:4" x14ac:dyDescent="0.2">
      <c r="A67">
        <v>8884</v>
      </c>
      <c r="B67" t="s">
        <v>122</v>
      </c>
      <c r="D67" t="s">
        <v>37</v>
      </c>
    </row>
    <row r="68" spans="1:4" x14ac:dyDescent="0.2">
      <c r="A68">
        <v>8885</v>
      </c>
      <c r="B68" t="s">
        <v>123</v>
      </c>
      <c r="D68" t="s">
        <v>37</v>
      </c>
    </row>
    <row r="69" spans="1:4" x14ac:dyDescent="0.2">
      <c r="A69">
        <v>8886</v>
      </c>
      <c r="B69" t="s">
        <v>124</v>
      </c>
      <c r="D69" t="s">
        <v>37</v>
      </c>
    </row>
    <row r="70" spans="1:4" x14ac:dyDescent="0.2">
      <c r="A70">
        <v>8887</v>
      </c>
      <c r="B70" t="s">
        <v>125</v>
      </c>
      <c r="D70" t="s">
        <v>37</v>
      </c>
    </row>
    <row r="71" spans="1:4" x14ac:dyDescent="0.2">
      <c r="A71">
        <v>8888</v>
      </c>
      <c r="B71" t="s">
        <v>126</v>
      </c>
      <c r="D71" t="s">
        <v>37</v>
      </c>
    </row>
    <row r="72" spans="1:4" x14ac:dyDescent="0.2">
      <c r="A72">
        <v>8889</v>
      </c>
      <c r="B72" t="s">
        <v>127</v>
      </c>
      <c r="D72" t="s">
        <v>37</v>
      </c>
    </row>
    <row r="73" spans="1:4" x14ac:dyDescent="0.2">
      <c r="A73">
        <v>8890</v>
      </c>
      <c r="B73" t="s">
        <v>128</v>
      </c>
      <c r="D73" t="s">
        <v>37</v>
      </c>
    </row>
    <row r="74" spans="1:4" x14ac:dyDescent="0.2">
      <c r="A74">
        <v>8892</v>
      </c>
      <c r="B74" t="s">
        <v>129</v>
      </c>
      <c r="D74" t="s">
        <v>37</v>
      </c>
    </row>
    <row r="75" spans="1:4" x14ac:dyDescent="0.2">
      <c r="A75">
        <v>8893</v>
      </c>
      <c r="B75" t="s">
        <v>130</v>
      </c>
      <c r="D75" t="s">
        <v>37</v>
      </c>
    </row>
    <row r="76" spans="1:4" x14ac:dyDescent="0.2">
      <c r="A76">
        <v>8894</v>
      </c>
      <c r="B76" t="s">
        <v>131</v>
      </c>
      <c r="D76" t="s">
        <v>37</v>
      </c>
    </row>
    <row r="77" spans="1:4" x14ac:dyDescent="0.2">
      <c r="A77">
        <v>8895</v>
      </c>
      <c r="B77" t="s">
        <v>132</v>
      </c>
      <c r="D77" t="s">
        <v>37</v>
      </c>
    </row>
    <row r="78" spans="1:4" x14ac:dyDescent="0.2">
      <c r="A78">
        <v>8896</v>
      </c>
      <c r="B78" t="s">
        <v>133</v>
      </c>
      <c r="D78" t="s">
        <v>37</v>
      </c>
    </row>
    <row r="79" spans="1:4" x14ac:dyDescent="0.2">
      <c r="A79">
        <v>8897</v>
      </c>
      <c r="B79" t="s">
        <v>134</v>
      </c>
      <c r="D79" t="s">
        <v>37</v>
      </c>
    </row>
    <row r="80" spans="1:4" x14ac:dyDescent="0.2">
      <c r="A80">
        <v>8898</v>
      </c>
      <c r="B80" t="s">
        <v>135</v>
      </c>
      <c r="D80" t="s">
        <v>37</v>
      </c>
    </row>
    <row r="81" spans="1:4" x14ac:dyDescent="0.2">
      <c r="A81">
        <v>9000</v>
      </c>
      <c r="B81" t="s">
        <v>136</v>
      </c>
      <c r="D81" t="s">
        <v>37</v>
      </c>
    </row>
    <row r="82" spans="1:4" x14ac:dyDescent="0.2">
      <c r="A82">
        <v>9001</v>
      </c>
      <c r="B82" t="s">
        <v>136</v>
      </c>
      <c r="D82" t="s">
        <v>37</v>
      </c>
    </row>
    <row r="83" spans="1:4" x14ac:dyDescent="0.2">
      <c r="A83">
        <v>9002</v>
      </c>
      <c r="B83" t="s">
        <v>136</v>
      </c>
      <c r="D83" t="s">
        <v>37</v>
      </c>
    </row>
    <row r="84" spans="1:4" x14ac:dyDescent="0.2">
      <c r="A84">
        <v>9003</v>
      </c>
      <c r="B84" t="s">
        <v>136</v>
      </c>
      <c r="D84" t="s">
        <v>37</v>
      </c>
    </row>
    <row r="85" spans="1:4" x14ac:dyDescent="0.2">
      <c r="A85">
        <v>9004</v>
      </c>
      <c r="B85" t="s">
        <v>136</v>
      </c>
      <c r="D85" t="s">
        <v>37</v>
      </c>
    </row>
    <row r="86" spans="1:4" x14ac:dyDescent="0.2">
      <c r="A86">
        <v>9005</v>
      </c>
      <c r="B86" t="s">
        <v>136</v>
      </c>
      <c r="D86" t="s">
        <v>37</v>
      </c>
    </row>
    <row r="87" spans="1:4" x14ac:dyDescent="0.2">
      <c r="A87">
        <v>9006</v>
      </c>
      <c r="B87" t="s">
        <v>136</v>
      </c>
      <c r="D87" t="s">
        <v>37</v>
      </c>
    </row>
    <row r="88" spans="1:4" x14ac:dyDescent="0.2">
      <c r="A88">
        <v>9007</v>
      </c>
      <c r="B88" t="s">
        <v>136</v>
      </c>
      <c r="D88" t="s">
        <v>37</v>
      </c>
    </row>
    <row r="89" spans="1:4" x14ac:dyDescent="0.2">
      <c r="A89">
        <v>9008</v>
      </c>
      <c r="B89" t="s">
        <v>136</v>
      </c>
      <c r="D89" t="s">
        <v>37</v>
      </c>
    </row>
    <row r="90" spans="1:4" x14ac:dyDescent="0.2">
      <c r="A90">
        <v>9009</v>
      </c>
      <c r="B90" t="s">
        <v>136</v>
      </c>
      <c r="D90" t="s">
        <v>37</v>
      </c>
    </row>
    <row r="91" spans="1:4" x14ac:dyDescent="0.2">
      <c r="A91">
        <v>9010</v>
      </c>
      <c r="B91" t="s">
        <v>136</v>
      </c>
      <c r="D91" t="s">
        <v>37</v>
      </c>
    </row>
    <row r="92" spans="1:4" x14ac:dyDescent="0.2">
      <c r="A92">
        <v>9011</v>
      </c>
      <c r="B92" t="s">
        <v>136</v>
      </c>
      <c r="D92" t="s">
        <v>37</v>
      </c>
    </row>
    <row r="93" spans="1:4" x14ac:dyDescent="0.2">
      <c r="A93">
        <v>9012</v>
      </c>
      <c r="B93" t="s">
        <v>136</v>
      </c>
      <c r="D93" t="s">
        <v>37</v>
      </c>
    </row>
    <row r="94" spans="1:4" x14ac:dyDescent="0.2">
      <c r="A94">
        <v>9013</v>
      </c>
      <c r="B94" t="s">
        <v>136</v>
      </c>
      <c r="D94" t="s">
        <v>37</v>
      </c>
    </row>
    <row r="95" spans="1:4" x14ac:dyDescent="0.2">
      <c r="A95">
        <v>9014</v>
      </c>
      <c r="B95" t="s">
        <v>136</v>
      </c>
      <c r="D95" t="s">
        <v>37</v>
      </c>
    </row>
    <row r="96" spans="1:4" x14ac:dyDescent="0.2">
      <c r="A96">
        <v>9015</v>
      </c>
      <c r="B96" t="s">
        <v>136</v>
      </c>
      <c r="D96" t="s">
        <v>37</v>
      </c>
    </row>
    <row r="97" spans="1:4" x14ac:dyDescent="0.2">
      <c r="A97">
        <v>9016</v>
      </c>
      <c r="B97" t="s">
        <v>136</v>
      </c>
      <c r="D97" t="s">
        <v>37</v>
      </c>
    </row>
    <row r="98" spans="1:4" x14ac:dyDescent="0.2">
      <c r="A98">
        <v>9017</v>
      </c>
      <c r="B98" t="s">
        <v>136</v>
      </c>
      <c r="D98" t="s">
        <v>37</v>
      </c>
    </row>
    <row r="99" spans="1:4" x14ac:dyDescent="0.2">
      <c r="A99">
        <v>9018</v>
      </c>
      <c r="B99" t="s">
        <v>136</v>
      </c>
      <c r="D99" t="s">
        <v>37</v>
      </c>
    </row>
    <row r="100" spans="1:4" x14ac:dyDescent="0.2">
      <c r="A100">
        <v>9019</v>
      </c>
      <c r="B100" t="s">
        <v>136</v>
      </c>
      <c r="D100" t="s">
        <v>37</v>
      </c>
    </row>
    <row r="101" spans="1:4" x14ac:dyDescent="0.2">
      <c r="A101">
        <v>9020</v>
      </c>
      <c r="B101" t="s">
        <v>136</v>
      </c>
      <c r="D101" t="s">
        <v>37</v>
      </c>
    </row>
    <row r="102" spans="1:4" x14ac:dyDescent="0.2">
      <c r="A102">
        <v>9021</v>
      </c>
      <c r="B102" t="s">
        <v>136</v>
      </c>
      <c r="D102" t="s">
        <v>37</v>
      </c>
    </row>
    <row r="103" spans="1:4" x14ac:dyDescent="0.2">
      <c r="A103">
        <v>9022</v>
      </c>
      <c r="B103" t="s">
        <v>136</v>
      </c>
      <c r="D103" t="s">
        <v>37</v>
      </c>
    </row>
    <row r="104" spans="1:4" x14ac:dyDescent="0.2">
      <c r="A104">
        <v>9023</v>
      </c>
      <c r="B104" t="s">
        <v>136</v>
      </c>
      <c r="D104" t="s">
        <v>37</v>
      </c>
    </row>
    <row r="105" spans="1:4" x14ac:dyDescent="0.2">
      <c r="A105">
        <v>9024</v>
      </c>
      <c r="B105" t="s">
        <v>136</v>
      </c>
      <c r="D105" t="s">
        <v>37</v>
      </c>
    </row>
    <row r="106" spans="1:4" x14ac:dyDescent="0.2">
      <c r="A106">
        <v>9025</v>
      </c>
      <c r="B106" t="s">
        <v>136</v>
      </c>
      <c r="D106" t="s">
        <v>37</v>
      </c>
    </row>
    <row r="107" spans="1:4" x14ac:dyDescent="0.2">
      <c r="A107">
        <v>9026</v>
      </c>
      <c r="B107" t="s">
        <v>136</v>
      </c>
      <c r="D107" t="s">
        <v>37</v>
      </c>
    </row>
    <row r="108" spans="1:4" x14ac:dyDescent="0.2">
      <c r="A108">
        <v>9027</v>
      </c>
      <c r="B108" t="s">
        <v>136</v>
      </c>
      <c r="D108" t="s">
        <v>37</v>
      </c>
    </row>
    <row r="109" spans="1:4" x14ac:dyDescent="0.2">
      <c r="A109">
        <v>9028</v>
      </c>
      <c r="B109" t="s">
        <v>136</v>
      </c>
      <c r="D109" t="s">
        <v>37</v>
      </c>
    </row>
    <row r="110" spans="1:4" x14ac:dyDescent="0.2">
      <c r="A110">
        <v>9029</v>
      </c>
      <c r="B110" t="s">
        <v>136</v>
      </c>
      <c r="D110" t="s">
        <v>37</v>
      </c>
    </row>
    <row r="111" spans="1:4" x14ac:dyDescent="0.2">
      <c r="A111">
        <v>9030</v>
      </c>
      <c r="B111" t="s">
        <v>137</v>
      </c>
      <c r="D111" t="s">
        <v>37</v>
      </c>
    </row>
    <row r="112" spans="1:4" x14ac:dyDescent="0.2">
      <c r="A112">
        <v>9030</v>
      </c>
      <c r="B112" t="s">
        <v>138</v>
      </c>
      <c r="D112" t="s">
        <v>37</v>
      </c>
    </row>
    <row r="113" spans="1:4" x14ac:dyDescent="0.2">
      <c r="A113">
        <v>9032</v>
      </c>
      <c r="B113" t="s">
        <v>139</v>
      </c>
      <c r="D113" t="s">
        <v>37</v>
      </c>
    </row>
    <row r="114" spans="1:4" x14ac:dyDescent="0.2">
      <c r="A114">
        <v>9033</v>
      </c>
      <c r="B114" t="s">
        <v>140</v>
      </c>
      <c r="D114" t="s">
        <v>37</v>
      </c>
    </row>
    <row r="115" spans="1:4" x14ac:dyDescent="0.2">
      <c r="A115">
        <v>9034</v>
      </c>
      <c r="B115" t="s">
        <v>141</v>
      </c>
      <c r="D115" t="s">
        <v>37</v>
      </c>
    </row>
    <row r="116" spans="1:4" x14ac:dyDescent="0.2">
      <c r="A116">
        <v>9036</v>
      </c>
      <c r="B116" t="s">
        <v>142</v>
      </c>
      <c r="D116" t="s">
        <v>37</v>
      </c>
    </row>
    <row r="117" spans="1:4" x14ac:dyDescent="0.2">
      <c r="A117">
        <v>9113</v>
      </c>
      <c r="B117" t="s">
        <v>143</v>
      </c>
      <c r="D117" t="s">
        <v>37</v>
      </c>
    </row>
    <row r="118" spans="1:4" x14ac:dyDescent="0.2">
      <c r="A118">
        <v>9114</v>
      </c>
      <c r="B118" t="s">
        <v>144</v>
      </c>
      <c r="D118" t="s">
        <v>37</v>
      </c>
    </row>
    <row r="119" spans="1:4" x14ac:dyDescent="0.2">
      <c r="A119">
        <v>9115</v>
      </c>
      <c r="B119" t="s">
        <v>145</v>
      </c>
      <c r="D119" t="s">
        <v>37</v>
      </c>
    </row>
    <row r="120" spans="1:4" x14ac:dyDescent="0.2">
      <c r="A120">
        <v>9116</v>
      </c>
      <c r="B120" t="s">
        <v>146</v>
      </c>
      <c r="D120" t="s">
        <v>37</v>
      </c>
    </row>
    <row r="121" spans="1:4" x14ac:dyDescent="0.2">
      <c r="A121">
        <v>9122</v>
      </c>
      <c r="B121" t="s">
        <v>147</v>
      </c>
      <c r="D121" t="s">
        <v>37</v>
      </c>
    </row>
    <row r="122" spans="1:4" x14ac:dyDescent="0.2">
      <c r="A122">
        <v>9122</v>
      </c>
      <c r="B122" t="s">
        <v>148</v>
      </c>
      <c r="D122" t="s">
        <v>37</v>
      </c>
    </row>
    <row r="123" spans="1:4" x14ac:dyDescent="0.2">
      <c r="A123">
        <v>9123</v>
      </c>
      <c r="B123" t="s">
        <v>149</v>
      </c>
      <c r="D123" t="s">
        <v>37</v>
      </c>
    </row>
    <row r="124" spans="1:4" x14ac:dyDescent="0.2">
      <c r="A124">
        <v>9125</v>
      </c>
      <c r="B124" t="s">
        <v>150</v>
      </c>
      <c r="D124" t="s">
        <v>37</v>
      </c>
    </row>
    <row r="125" spans="1:4" x14ac:dyDescent="0.2">
      <c r="A125">
        <v>9126</v>
      </c>
      <c r="B125" t="s">
        <v>151</v>
      </c>
      <c r="D125" t="s">
        <v>37</v>
      </c>
    </row>
    <row r="126" spans="1:4" x14ac:dyDescent="0.2">
      <c r="A126">
        <v>9127</v>
      </c>
      <c r="B126" t="s">
        <v>152</v>
      </c>
      <c r="D126" t="s">
        <v>37</v>
      </c>
    </row>
    <row r="127" spans="1:4" x14ac:dyDescent="0.2">
      <c r="A127">
        <v>9200</v>
      </c>
      <c r="B127" t="s">
        <v>153</v>
      </c>
      <c r="D127" t="s">
        <v>37</v>
      </c>
    </row>
    <row r="128" spans="1:4" x14ac:dyDescent="0.2">
      <c r="A128">
        <v>9201</v>
      </c>
      <c r="B128" t="s">
        <v>153</v>
      </c>
      <c r="D128" t="s">
        <v>37</v>
      </c>
    </row>
    <row r="129" spans="1:4" x14ac:dyDescent="0.2">
      <c r="A129">
        <v>9203</v>
      </c>
      <c r="B129" t="s">
        <v>154</v>
      </c>
      <c r="D129" t="s">
        <v>37</v>
      </c>
    </row>
    <row r="130" spans="1:4" x14ac:dyDescent="0.2">
      <c r="A130">
        <v>9204</v>
      </c>
      <c r="B130" t="s">
        <v>155</v>
      </c>
      <c r="D130" t="s">
        <v>37</v>
      </c>
    </row>
    <row r="131" spans="1:4" x14ac:dyDescent="0.2">
      <c r="A131">
        <v>9205</v>
      </c>
      <c r="B131" t="s">
        <v>156</v>
      </c>
      <c r="D131" t="s">
        <v>37</v>
      </c>
    </row>
    <row r="132" spans="1:4" x14ac:dyDescent="0.2">
      <c r="A132">
        <v>9212</v>
      </c>
      <c r="B132" t="s">
        <v>157</v>
      </c>
      <c r="D132" t="s">
        <v>37</v>
      </c>
    </row>
    <row r="133" spans="1:4" x14ac:dyDescent="0.2">
      <c r="A133">
        <v>9230</v>
      </c>
      <c r="B133" t="s">
        <v>158</v>
      </c>
      <c r="D133" t="s">
        <v>37</v>
      </c>
    </row>
    <row r="134" spans="1:4" x14ac:dyDescent="0.2">
      <c r="A134">
        <v>9231</v>
      </c>
      <c r="B134" t="s">
        <v>159</v>
      </c>
      <c r="D134" t="s">
        <v>37</v>
      </c>
    </row>
    <row r="135" spans="1:4" x14ac:dyDescent="0.2">
      <c r="A135">
        <v>9234</v>
      </c>
      <c r="B135" t="s">
        <v>160</v>
      </c>
      <c r="D135" t="s">
        <v>37</v>
      </c>
    </row>
    <row r="136" spans="1:4" x14ac:dyDescent="0.2">
      <c r="A136">
        <v>9240</v>
      </c>
      <c r="B136" t="s">
        <v>161</v>
      </c>
      <c r="D136" t="s">
        <v>37</v>
      </c>
    </row>
    <row r="137" spans="1:4" x14ac:dyDescent="0.2">
      <c r="A137">
        <v>9240</v>
      </c>
      <c r="B137" t="s">
        <v>162</v>
      </c>
      <c r="D137" t="s">
        <v>37</v>
      </c>
    </row>
    <row r="138" spans="1:4" x14ac:dyDescent="0.2">
      <c r="A138">
        <v>9242</v>
      </c>
      <c r="B138" t="s">
        <v>163</v>
      </c>
      <c r="D138" t="s">
        <v>37</v>
      </c>
    </row>
    <row r="139" spans="1:4" x14ac:dyDescent="0.2">
      <c r="A139">
        <v>9243</v>
      </c>
      <c r="B139" t="s">
        <v>164</v>
      </c>
      <c r="D139" t="s">
        <v>37</v>
      </c>
    </row>
    <row r="140" spans="1:4" x14ac:dyDescent="0.2">
      <c r="A140">
        <v>9244</v>
      </c>
      <c r="B140" t="s">
        <v>165</v>
      </c>
      <c r="D140" t="s">
        <v>37</v>
      </c>
    </row>
    <row r="141" spans="1:4" x14ac:dyDescent="0.2">
      <c r="A141">
        <v>9245</v>
      </c>
      <c r="B141" t="s">
        <v>166</v>
      </c>
      <c r="D141" t="s">
        <v>37</v>
      </c>
    </row>
    <row r="142" spans="1:4" x14ac:dyDescent="0.2">
      <c r="A142">
        <v>9246</v>
      </c>
      <c r="B142" t="s">
        <v>167</v>
      </c>
      <c r="D142" t="s">
        <v>37</v>
      </c>
    </row>
    <row r="143" spans="1:4" x14ac:dyDescent="0.2">
      <c r="A143">
        <v>9247</v>
      </c>
      <c r="B143" t="s">
        <v>168</v>
      </c>
      <c r="D143" t="s">
        <v>37</v>
      </c>
    </row>
    <row r="144" spans="1:4" x14ac:dyDescent="0.2">
      <c r="A144">
        <v>9248</v>
      </c>
      <c r="B144" t="s">
        <v>169</v>
      </c>
      <c r="D144" t="s">
        <v>37</v>
      </c>
    </row>
    <row r="145" spans="1:4" x14ac:dyDescent="0.2">
      <c r="A145">
        <v>9249</v>
      </c>
      <c r="B145" t="s">
        <v>170</v>
      </c>
      <c r="D145" t="s">
        <v>37</v>
      </c>
    </row>
    <row r="146" spans="1:4" x14ac:dyDescent="0.2">
      <c r="A146">
        <v>9249</v>
      </c>
      <c r="B146" t="s">
        <v>171</v>
      </c>
      <c r="D146" t="s">
        <v>37</v>
      </c>
    </row>
    <row r="147" spans="1:4" x14ac:dyDescent="0.2">
      <c r="A147">
        <v>9249</v>
      </c>
      <c r="B147" t="s">
        <v>172</v>
      </c>
      <c r="D147" t="s">
        <v>37</v>
      </c>
    </row>
    <row r="148" spans="1:4" x14ac:dyDescent="0.2">
      <c r="A148">
        <v>9302</v>
      </c>
      <c r="B148" t="s">
        <v>173</v>
      </c>
      <c r="D148" t="s">
        <v>37</v>
      </c>
    </row>
    <row r="149" spans="1:4" x14ac:dyDescent="0.2">
      <c r="A149">
        <v>9300</v>
      </c>
      <c r="B149" t="s">
        <v>174</v>
      </c>
      <c r="D149" t="s">
        <v>37</v>
      </c>
    </row>
    <row r="150" spans="1:4" x14ac:dyDescent="0.2">
      <c r="A150">
        <v>9303</v>
      </c>
      <c r="B150" t="s">
        <v>174</v>
      </c>
      <c r="D150" t="s">
        <v>37</v>
      </c>
    </row>
    <row r="151" spans="1:4" x14ac:dyDescent="0.2">
      <c r="A151">
        <v>9304</v>
      </c>
      <c r="B151" t="s">
        <v>175</v>
      </c>
      <c r="D151" t="s">
        <v>37</v>
      </c>
    </row>
    <row r="152" spans="1:4" x14ac:dyDescent="0.2">
      <c r="A152">
        <v>9305</v>
      </c>
      <c r="B152" t="s">
        <v>176</v>
      </c>
      <c r="D152" t="s">
        <v>37</v>
      </c>
    </row>
    <row r="153" spans="1:4" x14ac:dyDescent="0.2">
      <c r="A153">
        <v>9308</v>
      </c>
      <c r="B153" t="s">
        <v>177</v>
      </c>
      <c r="D153" t="s">
        <v>37</v>
      </c>
    </row>
    <row r="154" spans="1:4" x14ac:dyDescent="0.2">
      <c r="A154">
        <v>9312</v>
      </c>
      <c r="B154" t="s">
        <v>178</v>
      </c>
      <c r="D154" t="s">
        <v>37</v>
      </c>
    </row>
    <row r="155" spans="1:4" x14ac:dyDescent="0.2">
      <c r="A155">
        <v>9313</v>
      </c>
      <c r="B155" t="s">
        <v>179</v>
      </c>
      <c r="D155" t="s">
        <v>37</v>
      </c>
    </row>
    <row r="156" spans="1:4" x14ac:dyDescent="0.2">
      <c r="A156">
        <v>9323</v>
      </c>
      <c r="B156" t="s">
        <v>180</v>
      </c>
      <c r="D156" t="s">
        <v>37</v>
      </c>
    </row>
    <row r="157" spans="1:4" x14ac:dyDescent="0.2">
      <c r="A157">
        <v>9327</v>
      </c>
      <c r="B157" t="s">
        <v>181</v>
      </c>
      <c r="D157" t="s">
        <v>37</v>
      </c>
    </row>
    <row r="158" spans="1:4" x14ac:dyDescent="0.2">
      <c r="A158">
        <v>9400</v>
      </c>
      <c r="B158" t="s">
        <v>182</v>
      </c>
      <c r="D158" t="s">
        <v>37</v>
      </c>
    </row>
    <row r="159" spans="1:4" x14ac:dyDescent="0.2">
      <c r="A159">
        <v>9400</v>
      </c>
      <c r="B159" t="s">
        <v>183</v>
      </c>
      <c r="D159" t="s">
        <v>37</v>
      </c>
    </row>
    <row r="160" spans="1:4" x14ac:dyDescent="0.2">
      <c r="A160">
        <v>9401</v>
      </c>
      <c r="B160" t="s">
        <v>182</v>
      </c>
      <c r="D160" t="s">
        <v>37</v>
      </c>
    </row>
    <row r="161" spans="1:4" x14ac:dyDescent="0.2">
      <c r="A161">
        <v>9402</v>
      </c>
      <c r="B161" t="s">
        <v>184</v>
      </c>
      <c r="D161" t="s">
        <v>37</v>
      </c>
    </row>
    <row r="162" spans="1:4" x14ac:dyDescent="0.2">
      <c r="A162">
        <v>9403</v>
      </c>
      <c r="B162" t="s">
        <v>185</v>
      </c>
      <c r="D162" t="s">
        <v>37</v>
      </c>
    </row>
    <row r="163" spans="1:4" x14ac:dyDescent="0.2">
      <c r="A163">
        <v>9404</v>
      </c>
      <c r="B163" t="s">
        <v>186</v>
      </c>
      <c r="D163" t="s">
        <v>37</v>
      </c>
    </row>
    <row r="164" spans="1:4" x14ac:dyDescent="0.2">
      <c r="A164">
        <v>9422</v>
      </c>
      <c r="B164" t="s">
        <v>187</v>
      </c>
      <c r="D164" t="s">
        <v>37</v>
      </c>
    </row>
    <row r="165" spans="1:4" x14ac:dyDescent="0.2">
      <c r="A165">
        <v>9423</v>
      </c>
      <c r="B165" t="s">
        <v>188</v>
      </c>
      <c r="D165" t="s">
        <v>37</v>
      </c>
    </row>
    <row r="166" spans="1:4" x14ac:dyDescent="0.2">
      <c r="A166">
        <v>9424</v>
      </c>
      <c r="B166" t="s">
        <v>189</v>
      </c>
      <c r="D166" t="s">
        <v>37</v>
      </c>
    </row>
    <row r="167" spans="1:4" x14ac:dyDescent="0.2">
      <c r="A167">
        <v>9425</v>
      </c>
      <c r="B167" t="s">
        <v>190</v>
      </c>
      <c r="D167" t="s">
        <v>37</v>
      </c>
    </row>
    <row r="168" spans="1:4" x14ac:dyDescent="0.2">
      <c r="A168">
        <v>9430</v>
      </c>
      <c r="B168" t="s">
        <v>191</v>
      </c>
      <c r="D168" t="s">
        <v>37</v>
      </c>
    </row>
    <row r="169" spans="1:4" x14ac:dyDescent="0.2">
      <c r="A169">
        <v>9434</v>
      </c>
      <c r="B169" t="s">
        <v>192</v>
      </c>
      <c r="D169" t="s">
        <v>37</v>
      </c>
    </row>
    <row r="170" spans="1:4" x14ac:dyDescent="0.2">
      <c r="A170">
        <v>9435</v>
      </c>
      <c r="B170" t="s">
        <v>193</v>
      </c>
      <c r="D170" t="s">
        <v>37</v>
      </c>
    </row>
    <row r="171" spans="1:4" x14ac:dyDescent="0.2">
      <c r="A171">
        <v>9436</v>
      </c>
      <c r="B171" t="s">
        <v>194</v>
      </c>
      <c r="D171" t="s">
        <v>37</v>
      </c>
    </row>
    <row r="172" spans="1:4" x14ac:dyDescent="0.2">
      <c r="A172">
        <v>9437</v>
      </c>
      <c r="B172" t="s">
        <v>195</v>
      </c>
      <c r="D172" t="s">
        <v>37</v>
      </c>
    </row>
    <row r="173" spans="1:4" x14ac:dyDescent="0.2">
      <c r="A173">
        <v>9442</v>
      </c>
      <c r="B173" t="s">
        <v>196</v>
      </c>
      <c r="D173" t="s">
        <v>37</v>
      </c>
    </row>
    <row r="174" spans="1:4" x14ac:dyDescent="0.2">
      <c r="A174">
        <v>9443</v>
      </c>
      <c r="B174" t="s">
        <v>197</v>
      </c>
      <c r="D174" t="s">
        <v>37</v>
      </c>
    </row>
    <row r="175" spans="1:4" x14ac:dyDescent="0.2">
      <c r="A175">
        <v>9444</v>
      </c>
      <c r="B175" t="s">
        <v>198</v>
      </c>
      <c r="D175" t="s">
        <v>37</v>
      </c>
    </row>
    <row r="176" spans="1:4" x14ac:dyDescent="0.2">
      <c r="A176">
        <v>9445</v>
      </c>
      <c r="B176" t="s">
        <v>199</v>
      </c>
      <c r="D176" t="s">
        <v>37</v>
      </c>
    </row>
    <row r="177" spans="1:4" x14ac:dyDescent="0.2">
      <c r="A177">
        <v>9450</v>
      </c>
      <c r="B177" t="s">
        <v>200</v>
      </c>
      <c r="D177" t="s">
        <v>37</v>
      </c>
    </row>
    <row r="178" spans="1:4" x14ac:dyDescent="0.2">
      <c r="A178">
        <v>9450</v>
      </c>
      <c r="B178" t="s">
        <v>201</v>
      </c>
      <c r="D178" t="s">
        <v>37</v>
      </c>
    </row>
    <row r="179" spans="1:4" x14ac:dyDescent="0.2">
      <c r="A179">
        <v>9451</v>
      </c>
      <c r="B179" t="s">
        <v>202</v>
      </c>
      <c r="D179" t="s">
        <v>37</v>
      </c>
    </row>
    <row r="180" spans="1:4" x14ac:dyDescent="0.2">
      <c r="A180">
        <v>9452</v>
      </c>
      <c r="B180" t="s">
        <v>203</v>
      </c>
      <c r="D180" t="s">
        <v>37</v>
      </c>
    </row>
    <row r="181" spans="1:4" x14ac:dyDescent="0.2">
      <c r="A181">
        <v>9453</v>
      </c>
      <c r="B181" t="s">
        <v>204</v>
      </c>
      <c r="D181" t="s">
        <v>37</v>
      </c>
    </row>
    <row r="182" spans="1:4" x14ac:dyDescent="0.2">
      <c r="A182">
        <v>9462</v>
      </c>
      <c r="B182" t="s">
        <v>205</v>
      </c>
      <c r="D182" t="s">
        <v>37</v>
      </c>
    </row>
    <row r="183" spans="1:4" x14ac:dyDescent="0.2">
      <c r="A183">
        <v>9463</v>
      </c>
      <c r="B183" t="s">
        <v>206</v>
      </c>
      <c r="D183" t="s">
        <v>37</v>
      </c>
    </row>
    <row r="184" spans="1:4" x14ac:dyDescent="0.2">
      <c r="A184">
        <v>9464</v>
      </c>
      <c r="B184" t="s">
        <v>207</v>
      </c>
      <c r="D184" t="s">
        <v>37</v>
      </c>
    </row>
    <row r="185" spans="1:4" x14ac:dyDescent="0.2">
      <c r="A185">
        <v>9464</v>
      </c>
      <c r="B185" t="s">
        <v>208</v>
      </c>
      <c r="D185" t="s">
        <v>37</v>
      </c>
    </row>
    <row r="186" spans="1:4" x14ac:dyDescent="0.2">
      <c r="A186">
        <v>9465</v>
      </c>
      <c r="B186" t="s">
        <v>209</v>
      </c>
      <c r="D186" t="s">
        <v>37</v>
      </c>
    </row>
    <row r="187" spans="1:4" x14ac:dyDescent="0.2">
      <c r="A187">
        <v>9466</v>
      </c>
      <c r="B187" t="s">
        <v>210</v>
      </c>
      <c r="D187" t="s">
        <v>37</v>
      </c>
    </row>
    <row r="188" spans="1:4" x14ac:dyDescent="0.2">
      <c r="A188">
        <v>9467</v>
      </c>
      <c r="B188" t="s">
        <v>211</v>
      </c>
      <c r="D188" t="s">
        <v>37</v>
      </c>
    </row>
    <row r="189" spans="1:4" x14ac:dyDescent="0.2">
      <c r="A189">
        <v>9468</v>
      </c>
      <c r="B189" t="s">
        <v>212</v>
      </c>
      <c r="D189" t="s">
        <v>37</v>
      </c>
    </row>
    <row r="190" spans="1:4" x14ac:dyDescent="0.2">
      <c r="A190">
        <v>9469</v>
      </c>
      <c r="B190" t="s">
        <v>213</v>
      </c>
      <c r="D190" t="s">
        <v>37</v>
      </c>
    </row>
    <row r="191" spans="1:4" x14ac:dyDescent="0.2">
      <c r="A191">
        <v>9470</v>
      </c>
      <c r="B191" t="s">
        <v>214</v>
      </c>
      <c r="D191" t="s">
        <v>37</v>
      </c>
    </row>
    <row r="192" spans="1:4" x14ac:dyDescent="0.2">
      <c r="A192">
        <v>9470</v>
      </c>
      <c r="B192" t="s">
        <v>215</v>
      </c>
      <c r="D192" t="s">
        <v>37</v>
      </c>
    </row>
    <row r="193" spans="1:4" x14ac:dyDescent="0.2">
      <c r="A193">
        <v>9471</v>
      </c>
      <c r="B193" t="s">
        <v>214</v>
      </c>
      <c r="D193" t="s">
        <v>37</v>
      </c>
    </row>
    <row r="194" spans="1:4" x14ac:dyDescent="0.2">
      <c r="A194">
        <v>9472</v>
      </c>
      <c r="B194" t="s">
        <v>216</v>
      </c>
      <c r="D194" t="s">
        <v>37</v>
      </c>
    </row>
    <row r="195" spans="1:4" x14ac:dyDescent="0.2">
      <c r="A195">
        <v>9472</v>
      </c>
      <c r="B195" t="s">
        <v>217</v>
      </c>
      <c r="D195" t="s">
        <v>37</v>
      </c>
    </row>
    <row r="196" spans="1:4" x14ac:dyDescent="0.2">
      <c r="A196">
        <v>9473</v>
      </c>
      <c r="B196" t="s">
        <v>218</v>
      </c>
      <c r="D196" t="s">
        <v>37</v>
      </c>
    </row>
    <row r="197" spans="1:4" x14ac:dyDescent="0.2">
      <c r="A197">
        <v>9475</v>
      </c>
      <c r="B197" t="s">
        <v>219</v>
      </c>
      <c r="D197" t="s">
        <v>37</v>
      </c>
    </row>
    <row r="198" spans="1:4" x14ac:dyDescent="0.2">
      <c r="A198">
        <v>9476</v>
      </c>
      <c r="B198" t="s">
        <v>220</v>
      </c>
      <c r="D198" t="s">
        <v>37</v>
      </c>
    </row>
    <row r="199" spans="1:4" x14ac:dyDescent="0.2">
      <c r="A199">
        <v>9476</v>
      </c>
      <c r="B199" t="s">
        <v>221</v>
      </c>
      <c r="D199" t="s">
        <v>37</v>
      </c>
    </row>
    <row r="200" spans="1:4" x14ac:dyDescent="0.2">
      <c r="A200">
        <v>9477</v>
      </c>
      <c r="B200" t="s">
        <v>222</v>
      </c>
      <c r="D200" t="s">
        <v>37</v>
      </c>
    </row>
    <row r="201" spans="1:4" x14ac:dyDescent="0.2">
      <c r="A201">
        <v>9478</v>
      </c>
      <c r="B201" t="s">
        <v>223</v>
      </c>
      <c r="D201" t="s">
        <v>37</v>
      </c>
    </row>
    <row r="202" spans="1:4" x14ac:dyDescent="0.2">
      <c r="A202">
        <v>9478</v>
      </c>
      <c r="B202" t="s">
        <v>224</v>
      </c>
      <c r="D202" t="s">
        <v>37</v>
      </c>
    </row>
    <row r="203" spans="1:4" x14ac:dyDescent="0.2">
      <c r="A203">
        <v>9479</v>
      </c>
      <c r="B203" t="s">
        <v>225</v>
      </c>
      <c r="D203" t="s">
        <v>37</v>
      </c>
    </row>
    <row r="204" spans="1:4" x14ac:dyDescent="0.2">
      <c r="A204">
        <v>9479</v>
      </c>
      <c r="B204" t="s">
        <v>226</v>
      </c>
      <c r="D204" t="s">
        <v>37</v>
      </c>
    </row>
    <row r="205" spans="1:4" x14ac:dyDescent="0.2">
      <c r="A205">
        <v>9479</v>
      </c>
      <c r="B205" t="s">
        <v>227</v>
      </c>
      <c r="D205" t="s">
        <v>37</v>
      </c>
    </row>
    <row r="206" spans="1:4" x14ac:dyDescent="0.2">
      <c r="A206">
        <v>9500</v>
      </c>
      <c r="B206" t="s">
        <v>228</v>
      </c>
      <c r="D206" t="s">
        <v>229</v>
      </c>
    </row>
    <row r="207" spans="1:4" x14ac:dyDescent="0.2">
      <c r="A207">
        <v>9501</v>
      </c>
      <c r="B207" t="s">
        <v>228</v>
      </c>
      <c r="D207" t="s">
        <v>229</v>
      </c>
    </row>
    <row r="208" spans="1:4" x14ac:dyDescent="0.2">
      <c r="A208">
        <v>9512</v>
      </c>
      <c r="B208" t="s">
        <v>230</v>
      </c>
      <c r="D208" t="s">
        <v>229</v>
      </c>
    </row>
    <row r="209" spans="1:4" x14ac:dyDescent="0.2">
      <c r="A209">
        <v>9523</v>
      </c>
      <c r="B209" t="s">
        <v>231</v>
      </c>
      <c r="D209" t="s">
        <v>37</v>
      </c>
    </row>
    <row r="210" spans="1:4" x14ac:dyDescent="0.2">
      <c r="A210">
        <v>9524</v>
      </c>
      <c r="B210" t="s">
        <v>232</v>
      </c>
      <c r="D210" t="s">
        <v>37</v>
      </c>
    </row>
    <row r="211" spans="1:4" x14ac:dyDescent="0.2">
      <c r="A211">
        <v>9525</v>
      </c>
      <c r="B211" t="s">
        <v>233</v>
      </c>
      <c r="D211" t="s">
        <v>37</v>
      </c>
    </row>
    <row r="212" spans="1:4" x14ac:dyDescent="0.2">
      <c r="A212">
        <v>9526</v>
      </c>
      <c r="B212" t="s">
        <v>234</v>
      </c>
      <c r="D212" t="s">
        <v>37</v>
      </c>
    </row>
    <row r="213" spans="1:4" x14ac:dyDescent="0.2">
      <c r="A213">
        <v>9527</v>
      </c>
      <c r="B213" t="s">
        <v>235</v>
      </c>
      <c r="D213" t="s">
        <v>37</v>
      </c>
    </row>
    <row r="214" spans="1:4" x14ac:dyDescent="0.2">
      <c r="A214">
        <v>9533</v>
      </c>
      <c r="B214" t="s">
        <v>236</v>
      </c>
      <c r="D214" t="s">
        <v>37</v>
      </c>
    </row>
    <row r="215" spans="1:4" x14ac:dyDescent="0.2">
      <c r="A215">
        <v>9534</v>
      </c>
      <c r="B215" t="s">
        <v>237</v>
      </c>
      <c r="D215" t="s">
        <v>37</v>
      </c>
    </row>
    <row r="216" spans="1:4" x14ac:dyDescent="0.2">
      <c r="A216">
        <v>9536</v>
      </c>
      <c r="B216" t="s">
        <v>238</v>
      </c>
      <c r="D216" t="s">
        <v>37</v>
      </c>
    </row>
    <row r="217" spans="1:4" x14ac:dyDescent="0.2">
      <c r="A217">
        <v>9552</v>
      </c>
      <c r="B217" t="s">
        <v>239</v>
      </c>
      <c r="D217" t="s">
        <v>229</v>
      </c>
    </row>
    <row r="218" spans="1:4" x14ac:dyDescent="0.2">
      <c r="A218">
        <v>9601</v>
      </c>
      <c r="B218" t="s">
        <v>240</v>
      </c>
      <c r="D218" t="s">
        <v>37</v>
      </c>
    </row>
    <row r="219" spans="1:4" x14ac:dyDescent="0.2">
      <c r="A219">
        <v>9602</v>
      </c>
      <c r="B219" t="s">
        <v>241</v>
      </c>
      <c r="D219" t="s">
        <v>37</v>
      </c>
    </row>
    <row r="220" spans="1:4" x14ac:dyDescent="0.2">
      <c r="A220">
        <v>9602</v>
      </c>
      <c r="B220" t="s">
        <v>242</v>
      </c>
      <c r="D220" t="s">
        <v>37</v>
      </c>
    </row>
    <row r="221" spans="1:4" x14ac:dyDescent="0.2">
      <c r="A221">
        <v>9604</v>
      </c>
      <c r="B221" t="s">
        <v>243</v>
      </c>
      <c r="D221" t="s">
        <v>37</v>
      </c>
    </row>
    <row r="222" spans="1:4" x14ac:dyDescent="0.2">
      <c r="A222">
        <v>9606</v>
      </c>
      <c r="B222" t="s">
        <v>244</v>
      </c>
      <c r="D222" t="s">
        <v>37</v>
      </c>
    </row>
    <row r="223" spans="1:4" x14ac:dyDescent="0.2">
      <c r="A223">
        <v>9607</v>
      </c>
      <c r="B223" t="s">
        <v>245</v>
      </c>
      <c r="D223" t="s">
        <v>37</v>
      </c>
    </row>
    <row r="224" spans="1:4" x14ac:dyDescent="0.2">
      <c r="A224">
        <v>9608</v>
      </c>
      <c r="B224" t="s">
        <v>246</v>
      </c>
      <c r="D224" t="s">
        <v>37</v>
      </c>
    </row>
    <row r="225" spans="1:4" x14ac:dyDescent="0.2">
      <c r="A225">
        <v>9612</v>
      </c>
      <c r="B225" t="s">
        <v>247</v>
      </c>
      <c r="D225" t="s">
        <v>37</v>
      </c>
    </row>
    <row r="226" spans="1:4" x14ac:dyDescent="0.2">
      <c r="A226">
        <v>9613</v>
      </c>
      <c r="B226" t="s">
        <v>248</v>
      </c>
      <c r="D226" t="s">
        <v>37</v>
      </c>
    </row>
    <row r="227" spans="1:4" x14ac:dyDescent="0.2">
      <c r="A227">
        <v>9614</v>
      </c>
      <c r="B227" t="s">
        <v>249</v>
      </c>
      <c r="D227" t="s">
        <v>37</v>
      </c>
    </row>
    <row r="228" spans="1:4" x14ac:dyDescent="0.2">
      <c r="A228">
        <v>9615</v>
      </c>
      <c r="B228" t="s">
        <v>250</v>
      </c>
      <c r="D228" t="s">
        <v>37</v>
      </c>
    </row>
    <row r="229" spans="1:4" x14ac:dyDescent="0.2">
      <c r="A229">
        <v>9620</v>
      </c>
      <c r="B229" t="s">
        <v>251</v>
      </c>
      <c r="D229" t="s">
        <v>37</v>
      </c>
    </row>
    <row r="230" spans="1:4" x14ac:dyDescent="0.2">
      <c r="A230">
        <v>9621</v>
      </c>
      <c r="B230" t="s">
        <v>252</v>
      </c>
      <c r="D230" t="s">
        <v>37</v>
      </c>
    </row>
    <row r="231" spans="1:4" x14ac:dyDescent="0.2">
      <c r="A231">
        <v>9622</v>
      </c>
      <c r="B231" t="s">
        <v>253</v>
      </c>
      <c r="D231" t="s">
        <v>37</v>
      </c>
    </row>
    <row r="232" spans="1:4" x14ac:dyDescent="0.2">
      <c r="A232">
        <v>9630</v>
      </c>
      <c r="B232" t="s">
        <v>254</v>
      </c>
      <c r="D232" t="s">
        <v>37</v>
      </c>
    </row>
    <row r="233" spans="1:4" x14ac:dyDescent="0.2">
      <c r="A233">
        <v>9631</v>
      </c>
      <c r="B233" t="s">
        <v>255</v>
      </c>
      <c r="D233" t="s">
        <v>37</v>
      </c>
    </row>
    <row r="234" spans="1:4" x14ac:dyDescent="0.2">
      <c r="A234">
        <v>9633</v>
      </c>
      <c r="B234" t="s">
        <v>256</v>
      </c>
      <c r="D234" t="s">
        <v>37</v>
      </c>
    </row>
    <row r="235" spans="1:4" x14ac:dyDescent="0.2">
      <c r="A235">
        <v>9633</v>
      </c>
      <c r="B235" t="s">
        <v>257</v>
      </c>
      <c r="D235" t="s">
        <v>37</v>
      </c>
    </row>
    <row r="236" spans="1:4" x14ac:dyDescent="0.2">
      <c r="A236">
        <v>9642</v>
      </c>
      <c r="B236" t="s">
        <v>258</v>
      </c>
      <c r="D236" t="s">
        <v>37</v>
      </c>
    </row>
    <row r="237" spans="1:4" x14ac:dyDescent="0.2">
      <c r="A237">
        <v>9643</v>
      </c>
      <c r="B237" t="s">
        <v>259</v>
      </c>
      <c r="D237" t="s">
        <v>37</v>
      </c>
    </row>
    <row r="238" spans="1:4" x14ac:dyDescent="0.2">
      <c r="A238">
        <v>9650</v>
      </c>
      <c r="B238" t="s">
        <v>260</v>
      </c>
      <c r="D238" t="s">
        <v>37</v>
      </c>
    </row>
    <row r="239" spans="1:4" x14ac:dyDescent="0.2">
      <c r="A239">
        <v>9651</v>
      </c>
      <c r="B239" t="s">
        <v>261</v>
      </c>
      <c r="D239" t="s">
        <v>37</v>
      </c>
    </row>
    <row r="240" spans="1:4" x14ac:dyDescent="0.2">
      <c r="A240">
        <v>9652</v>
      </c>
      <c r="B240" t="s">
        <v>262</v>
      </c>
      <c r="D240" t="s">
        <v>37</v>
      </c>
    </row>
    <row r="241" spans="1:4" x14ac:dyDescent="0.2">
      <c r="A241">
        <v>9655</v>
      </c>
      <c r="B241" t="s">
        <v>263</v>
      </c>
      <c r="D241" t="s">
        <v>37</v>
      </c>
    </row>
    <row r="242" spans="1:4" x14ac:dyDescent="0.2">
      <c r="A242">
        <v>9656</v>
      </c>
      <c r="B242" t="s">
        <v>264</v>
      </c>
      <c r="D242" t="s">
        <v>37</v>
      </c>
    </row>
    <row r="243" spans="1:4" x14ac:dyDescent="0.2">
      <c r="A243">
        <v>9657</v>
      </c>
      <c r="B243" t="s">
        <v>265</v>
      </c>
      <c r="D243" t="s">
        <v>37</v>
      </c>
    </row>
    <row r="244" spans="1:4" x14ac:dyDescent="0.2">
      <c r="A244">
        <v>9658</v>
      </c>
      <c r="B244" t="s">
        <v>266</v>
      </c>
      <c r="D244" t="s">
        <v>37</v>
      </c>
    </row>
  </sheetData>
  <sheetProtection algorithmName="SHA-512" hashValue="2jXr0lj8cpJE7kRIt/fyNVKz4z3SNtN+sxmjSAGr/LQoHGMAf8D2wvnyQefXmOqyPhadHWDdIlBMzOloqWGeoA==" saltValue="mWI9JtT3JBY8CIsY3QbGIA==" spinCount="100000" sheet="1" objects="1" scenarios="1"/>
  <hyperlinks>
    <hyperlink ref="K23" r:id="rId1" xr:uid="{00000000-0004-0000-0000-000000000000}"/>
  </hyperlinks>
  <pageMargins left="0.7" right="0.7" top="0.78740157499999996" bottom="0.78740157499999996" header="0.3" footer="0.3"/>
  <pageSetup paperSize="9" orientation="portrait" verticalDpi="0"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584C8D-88DD-46B1-BCDA-85260DE2EE33}">
  <sheetPr>
    <pageSetUpPr fitToPage="1"/>
  </sheetPr>
  <dimension ref="A1:O125"/>
  <sheetViews>
    <sheetView showGridLines="0" showRuler="0" topLeftCell="A38" zoomScale="120" zoomScaleNormal="120" zoomScalePageLayoutView="130" workbookViewId="0">
      <selection activeCell="L48" sqref="L48"/>
    </sheetView>
  </sheetViews>
  <sheetFormatPr baseColWidth="10" defaultColWidth="11" defaultRowHeight="13.5" zeroHeight="1" x14ac:dyDescent="0.2"/>
  <cols>
    <col min="1" max="2" width="11.625" customWidth="1"/>
    <col min="3" max="3" width="4.875" customWidth="1"/>
    <col min="4" max="4" width="5" customWidth="1"/>
    <col min="5" max="7" width="4.875" customWidth="1"/>
    <col min="8" max="8" width="5" customWidth="1"/>
    <col min="9" max="11" width="7.5" customWidth="1"/>
    <col min="12" max="12" width="10" customWidth="1"/>
    <col min="13" max="13" width="5.5" customWidth="1"/>
    <col min="14" max="14" width="19.375" customWidth="1"/>
  </cols>
  <sheetData>
    <row r="1" spans="1:15" ht="35.25" customHeight="1" x14ac:dyDescent="0.2">
      <c r="A1" s="47" t="s">
        <v>321</v>
      </c>
      <c r="B1" s="48"/>
      <c r="C1" s="48"/>
      <c r="D1" s="48"/>
      <c r="E1" s="48"/>
      <c r="F1" s="48"/>
      <c r="G1" s="48"/>
      <c r="H1" s="48"/>
      <c r="I1" s="48"/>
      <c r="J1" s="48"/>
      <c r="K1" s="48"/>
      <c r="L1" s="48"/>
      <c r="M1" s="48"/>
      <c r="N1" s="48"/>
      <c r="O1" s="43" t="s">
        <v>396</v>
      </c>
    </row>
    <row r="2" spans="1:15" ht="18.75" customHeight="1" x14ac:dyDescent="0.2">
      <c r="A2" s="49" t="s">
        <v>289</v>
      </c>
      <c r="B2" s="50"/>
      <c r="C2" s="50"/>
      <c r="D2" s="50"/>
      <c r="E2" s="50"/>
      <c r="F2" s="50"/>
      <c r="G2" s="50"/>
      <c r="H2" s="50"/>
      <c r="I2" s="50"/>
      <c r="J2" s="51"/>
      <c r="K2" s="51"/>
      <c r="L2" s="51"/>
      <c r="M2" s="51"/>
      <c r="N2" s="51"/>
    </row>
    <row r="3" spans="1:15" s="11" customFormat="1" ht="13.5" customHeight="1" x14ac:dyDescent="0.2">
      <c r="A3" s="52" t="s">
        <v>290</v>
      </c>
      <c r="B3" s="52"/>
      <c r="C3" s="53"/>
      <c r="D3" s="53"/>
      <c r="E3" s="53"/>
      <c r="F3" s="37"/>
      <c r="G3" s="37"/>
      <c r="H3" s="37"/>
      <c r="I3" s="117"/>
      <c r="J3" s="117"/>
      <c r="K3" s="117"/>
      <c r="L3" s="117"/>
      <c r="M3" s="117"/>
      <c r="N3" s="117"/>
      <c r="O3" s="10"/>
    </row>
    <row r="4" spans="1:15" s="11" customFormat="1" ht="13.5" customHeight="1" x14ac:dyDescent="0.2">
      <c r="A4" s="38" t="s">
        <v>291</v>
      </c>
      <c r="B4" s="38"/>
      <c r="C4" s="39"/>
      <c r="D4" s="39"/>
      <c r="E4" s="40"/>
      <c r="F4" s="41"/>
      <c r="G4" s="55"/>
      <c r="H4" s="53"/>
      <c r="I4" s="28" t="s">
        <v>292</v>
      </c>
      <c r="J4" s="118"/>
      <c r="K4" s="119"/>
      <c r="L4" s="119"/>
      <c r="M4" s="28" t="s">
        <v>293</v>
      </c>
      <c r="N4" s="29"/>
    </row>
    <row r="5" spans="1:15" s="11" customFormat="1" ht="13.5" customHeight="1" x14ac:dyDescent="0.2">
      <c r="A5" s="42" t="s">
        <v>280</v>
      </c>
      <c r="B5" s="42"/>
      <c r="C5" s="42"/>
      <c r="D5" s="37"/>
      <c r="E5" s="37"/>
      <c r="F5" s="37"/>
      <c r="G5" s="37"/>
      <c r="H5" s="37"/>
      <c r="I5" s="120"/>
      <c r="J5" s="112"/>
      <c r="K5" s="112"/>
      <c r="L5" s="112"/>
      <c r="M5" s="112"/>
      <c r="N5" s="112"/>
    </row>
    <row r="6" spans="1:15" s="11" customFormat="1" ht="13.5" customHeight="1" x14ac:dyDescent="0.2">
      <c r="A6" s="42" t="s">
        <v>294</v>
      </c>
      <c r="B6" s="42"/>
      <c r="C6" s="42"/>
      <c r="D6" s="37"/>
      <c r="E6" s="37"/>
      <c r="F6" s="37"/>
      <c r="G6" s="37"/>
      <c r="H6" s="37"/>
      <c r="I6" s="121"/>
      <c r="J6" s="121"/>
      <c r="K6" s="121"/>
      <c r="L6" s="121"/>
      <c r="M6" s="121"/>
      <c r="N6" s="121"/>
      <c r="O6" s="12"/>
    </row>
    <row r="7" spans="1:15" s="11" customFormat="1" ht="13.5" customHeight="1" x14ac:dyDescent="0.2">
      <c r="A7" s="42" t="s">
        <v>285</v>
      </c>
      <c r="B7" s="42"/>
      <c r="C7" s="42"/>
      <c r="D7" s="37"/>
      <c r="E7" s="37"/>
      <c r="F7" s="37"/>
      <c r="G7" s="37"/>
      <c r="H7" s="37"/>
      <c r="I7" s="122" t="str">
        <f>IFERROR(VLOOKUP(I3,Cockpit!$E$20:$K$45,4,FALSE)&amp;" "&amp;VLOOKUP(I3,Cockpit!$E$20:$K$45,5,FALSE)&amp;" "&amp;VLOOKUP(I3,Cockpit!$E$20:$K$45,6,FALSE),"")</f>
        <v/>
      </c>
      <c r="J7" s="122"/>
      <c r="K7" s="122"/>
      <c r="L7" s="122"/>
      <c r="M7" s="122"/>
      <c r="N7" s="122"/>
      <c r="O7" s="12"/>
    </row>
    <row r="8" spans="1:15" s="11" customFormat="1" ht="13.5" customHeight="1" x14ac:dyDescent="0.2">
      <c r="A8" s="42" t="s">
        <v>295</v>
      </c>
      <c r="B8" s="42"/>
      <c r="C8" s="42"/>
      <c r="D8" s="37"/>
      <c r="E8" s="37"/>
      <c r="F8" s="37"/>
      <c r="G8" s="37"/>
      <c r="H8" s="37"/>
      <c r="I8" s="123" t="str">
        <f>IFERROR(VLOOKUP(I3,Cockpit!$E$20:$K$45,7,FALSE),"")</f>
        <v/>
      </c>
      <c r="J8" s="123"/>
      <c r="K8" s="123"/>
      <c r="L8" s="123"/>
      <c r="M8" s="123"/>
      <c r="N8" s="123"/>
    </row>
    <row r="9" spans="1:15" ht="7.5" customHeight="1" x14ac:dyDescent="0.2">
      <c r="A9" s="13"/>
      <c r="B9" s="13"/>
      <c r="C9" s="13"/>
      <c r="D9" s="14"/>
      <c r="E9" s="14"/>
      <c r="F9" s="14"/>
      <c r="G9" s="14"/>
      <c r="H9" s="14"/>
      <c r="I9" s="14"/>
      <c r="J9" s="14"/>
      <c r="K9" s="14"/>
      <c r="L9" s="14"/>
      <c r="M9" s="14"/>
      <c r="N9" s="14"/>
    </row>
    <row r="10" spans="1:15" ht="25.5" customHeight="1" x14ac:dyDescent="0.2">
      <c r="A10" s="61" t="s">
        <v>322</v>
      </c>
      <c r="B10" s="62"/>
      <c r="C10" s="62"/>
      <c r="D10" s="62"/>
      <c r="E10" s="62"/>
      <c r="F10" s="62"/>
      <c r="G10" s="62"/>
      <c r="H10" s="62"/>
      <c r="I10" s="62"/>
      <c r="J10" s="63"/>
      <c r="K10" s="63"/>
      <c r="L10" s="63"/>
      <c r="M10" s="63"/>
      <c r="N10" s="63"/>
    </row>
    <row r="11" spans="1:15" ht="5.25" customHeight="1" x14ac:dyDescent="0.2">
      <c r="A11" s="64"/>
      <c r="B11" s="64"/>
      <c r="C11" s="64"/>
      <c r="D11" s="64"/>
      <c r="E11" s="64"/>
      <c r="F11" s="64"/>
      <c r="G11" s="64"/>
      <c r="H11" s="64"/>
      <c r="I11" s="64"/>
      <c r="J11" s="64"/>
      <c r="K11" s="64"/>
      <c r="L11" s="64"/>
      <c r="M11" s="64"/>
      <c r="N11" s="64"/>
    </row>
    <row r="12" spans="1:15" ht="27" customHeight="1" x14ac:dyDescent="0.2">
      <c r="A12" s="44" t="s">
        <v>323</v>
      </c>
      <c r="B12" s="45"/>
      <c r="C12" s="116"/>
      <c r="D12" s="116"/>
      <c r="E12" s="116"/>
      <c r="F12" s="116"/>
      <c r="G12" s="116"/>
      <c r="H12" s="116"/>
      <c r="I12" s="44" t="s">
        <v>324</v>
      </c>
      <c r="J12" s="45"/>
      <c r="K12" s="45"/>
      <c r="L12" s="116"/>
      <c r="M12" s="116"/>
      <c r="N12" s="116"/>
    </row>
    <row r="13" spans="1:15" ht="27" customHeight="1" x14ac:dyDescent="0.2">
      <c r="A13" s="44" t="s">
        <v>325</v>
      </c>
      <c r="B13" s="45"/>
      <c r="C13" s="112"/>
      <c r="D13" s="112"/>
      <c r="E13" s="112"/>
      <c r="F13" s="112"/>
      <c r="G13" s="112"/>
      <c r="H13" s="112"/>
      <c r="I13" s="44" t="s">
        <v>327</v>
      </c>
      <c r="J13" s="45"/>
      <c r="K13" s="104"/>
      <c r="L13" s="112"/>
      <c r="M13" s="112"/>
      <c r="N13" s="112"/>
    </row>
    <row r="14" spans="1:15" ht="27" customHeight="1" x14ac:dyDescent="0.2">
      <c r="A14" s="44" t="s">
        <v>329</v>
      </c>
      <c r="B14" s="44"/>
      <c r="C14" s="111"/>
      <c r="D14" s="111"/>
      <c r="E14" s="111"/>
      <c r="F14" s="111"/>
      <c r="G14" s="111"/>
      <c r="H14" s="111"/>
      <c r="I14" s="44" t="s">
        <v>331</v>
      </c>
      <c r="J14" s="44"/>
      <c r="K14" s="44"/>
      <c r="L14" s="112"/>
      <c r="M14" s="112"/>
      <c r="N14" s="112"/>
    </row>
    <row r="15" spans="1:15" ht="27" customHeight="1" x14ac:dyDescent="0.2">
      <c r="A15" s="44" t="s">
        <v>332</v>
      </c>
      <c r="B15" s="44"/>
      <c r="C15" s="113"/>
      <c r="D15" s="113"/>
      <c r="E15" s="113"/>
      <c r="F15" s="113"/>
      <c r="G15" s="113"/>
      <c r="H15" s="113"/>
      <c r="I15" s="44" t="s">
        <v>333</v>
      </c>
      <c r="J15" s="44"/>
      <c r="K15" s="44"/>
      <c r="L15" s="112"/>
      <c r="M15" s="112"/>
      <c r="N15" s="112"/>
    </row>
    <row r="16" spans="1:15" ht="27" customHeight="1" x14ac:dyDescent="0.2">
      <c r="A16" s="79" t="s">
        <v>353</v>
      </c>
      <c r="B16" s="80"/>
      <c r="C16" s="80"/>
      <c r="D16" s="80"/>
      <c r="E16" s="80"/>
      <c r="F16" s="80"/>
      <c r="G16" s="80"/>
      <c r="H16" s="80"/>
      <c r="I16" s="15"/>
      <c r="J16" s="15"/>
      <c r="K16" s="15"/>
      <c r="L16" s="114"/>
      <c r="M16" s="114"/>
      <c r="N16" s="114"/>
      <c r="O16" s="36" t="str">
        <f ca="1">Tabelle!AT2</f>
        <v/>
      </c>
    </row>
    <row r="17" spans="1:14" ht="13.5" customHeight="1" x14ac:dyDescent="0.2"/>
    <row r="18" spans="1:14" ht="24" customHeight="1" x14ac:dyDescent="0.2">
      <c r="A18" s="65" t="s">
        <v>335</v>
      </c>
      <c r="B18" s="66"/>
      <c r="C18" s="66"/>
      <c r="D18" s="66"/>
      <c r="E18" s="66"/>
      <c r="F18" s="66"/>
      <c r="G18" s="66"/>
      <c r="H18" s="66"/>
      <c r="I18" s="66"/>
      <c r="J18" s="67"/>
      <c r="K18" s="67"/>
      <c r="L18" s="67"/>
      <c r="M18" s="67"/>
      <c r="N18" s="67"/>
    </row>
    <row r="19" spans="1:14" ht="3.75" customHeight="1" x14ac:dyDescent="0.2"/>
    <row r="20" spans="1:14" s="11" customFormat="1" ht="54" customHeight="1" x14ac:dyDescent="0.2">
      <c r="A20" s="79" t="s">
        <v>336</v>
      </c>
      <c r="B20" s="80"/>
      <c r="C20" s="80"/>
      <c r="D20" s="80"/>
      <c r="E20" s="80"/>
      <c r="F20" s="80"/>
      <c r="G20" s="80"/>
      <c r="H20" s="80"/>
      <c r="I20" s="80"/>
      <c r="J20" s="80"/>
      <c r="K20" s="80"/>
      <c r="L20" s="115"/>
      <c r="M20" s="115"/>
      <c r="N20" s="115"/>
    </row>
    <row r="21" spans="1:14" s="11" customFormat="1" ht="13.5" customHeight="1" x14ac:dyDescent="0.2"/>
    <row r="22" spans="1:14" s="11" customFormat="1" ht="47.25" customHeight="1" x14ac:dyDescent="0.2">
      <c r="A22" s="79" t="s">
        <v>338</v>
      </c>
      <c r="B22" s="80"/>
      <c r="C22" s="80"/>
      <c r="D22" s="80"/>
      <c r="E22" s="80"/>
      <c r="F22" s="80"/>
      <c r="G22" s="80"/>
      <c r="H22" s="80"/>
      <c r="I22" s="83" t="s">
        <v>339</v>
      </c>
      <c r="J22" s="83"/>
      <c r="K22" s="83"/>
      <c r="M22" s="44" t="s">
        <v>355</v>
      </c>
      <c r="N22" s="45"/>
    </row>
    <row r="23" spans="1:14" s="11" customFormat="1" ht="13.5" customHeight="1" x14ac:dyDescent="0.2">
      <c r="B23" s="16"/>
      <c r="I23" s="96"/>
      <c r="J23" s="96"/>
      <c r="K23" s="107"/>
      <c r="L23" s="17"/>
      <c r="M23" s="108"/>
      <c r="N23" s="109"/>
    </row>
    <row r="24" spans="1:14" s="11" customFormat="1" ht="13.5" customHeight="1" x14ac:dyDescent="0.2"/>
    <row r="25" spans="1:14" s="11" customFormat="1" ht="27" customHeight="1" x14ac:dyDescent="0.2">
      <c r="A25" s="79" t="s">
        <v>340</v>
      </c>
      <c r="B25" s="80"/>
      <c r="C25" s="80"/>
      <c r="D25" s="80"/>
      <c r="E25" s="80"/>
      <c r="F25" s="80"/>
      <c r="G25" s="80"/>
      <c r="H25" s="80"/>
      <c r="I25" s="106"/>
      <c r="J25" s="106"/>
      <c r="K25" s="106"/>
    </row>
    <row r="26" spans="1:14" s="11" customFormat="1" ht="13.5" customHeight="1" thickBot="1" x14ac:dyDescent="0.25"/>
    <row r="27" spans="1:14" s="11" customFormat="1" ht="24.75" customHeight="1" x14ac:dyDescent="0.2">
      <c r="A27" s="89" t="s">
        <v>341</v>
      </c>
      <c r="B27" s="90"/>
      <c r="C27" s="90"/>
      <c r="D27" s="90"/>
      <c r="E27" s="90"/>
      <c r="F27" s="90"/>
      <c r="G27" s="90"/>
      <c r="H27" s="90"/>
      <c r="I27" s="90"/>
      <c r="J27" s="90"/>
      <c r="K27" s="90"/>
      <c r="L27" s="90"/>
      <c r="M27" s="90"/>
      <c r="N27" s="91"/>
    </row>
    <row r="28" spans="1:14" s="11" customFormat="1" ht="24.75" customHeight="1" thickBot="1" x14ac:dyDescent="0.25">
      <c r="A28" s="92"/>
      <c r="B28" s="93"/>
      <c r="C28" s="93"/>
      <c r="D28" s="93"/>
      <c r="E28" s="93"/>
      <c r="F28" s="93"/>
      <c r="G28" s="93"/>
      <c r="H28" s="93"/>
      <c r="I28" s="93"/>
      <c r="J28" s="93"/>
      <c r="K28" s="93"/>
      <c r="L28" s="93"/>
      <c r="M28" s="93"/>
      <c r="N28" s="94"/>
    </row>
    <row r="29" spans="1:14" s="11" customFormat="1" ht="12" x14ac:dyDescent="0.2">
      <c r="A29" s="18"/>
      <c r="B29" s="18"/>
      <c r="C29" s="18"/>
      <c r="D29" s="18"/>
      <c r="E29" s="18"/>
      <c r="F29" s="18"/>
      <c r="G29" s="18"/>
      <c r="H29" s="18"/>
      <c r="I29" s="18"/>
      <c r="J29" s="18"/>
      <c r="K29" s="18"/>
      <c r="L29" s="18"/>
      <c r="M29" s="18"/>
      <c r="N29" s="18"/>
    </row>
    <row r="30" spans="1:14" s="11" customFormat="1" ht="20.25" customHeight="1" x14ac:dyDescent="0.2">
      <c r="A30" s="95" t="s">
        <v>342</v>
      </c>
      <c r="B30" s="95"/>
      <c r="C30" s="95"/>
      <c r="D30" s="95"/>
      <c r="E30" s="95"/>
      <c r="F30" s="95"/>
      <c r="G30" s="95"/>
      <c r="H30" s="95"/>
      <c r="I30" s="95"/>
      <c r="J30" s="95"/>
      <c r="K30" s="95"/>
      <c r="L30" s="95"/>
      <c r="M30" s="95"/>
      <c r="N30" s="95"/>
    </row>
    <row r="31" spans="1:14" s="11" customFormat="1" ht="20.25" customHeight="1" x14ac:dyDescent="0.2">
      <c r="A31" s="95"/>
      <c r="B31" s="95"/>
      <c r="C31" s="95"/>
      <c r="D31" s="95"/>
      <c r="E31" s="95"/>
      <c r="F31" s="95"/>
      <c r="G31" s="95"/>
      <c r="H31" s="95"/>
      <c r="I31" s="95"/>
      <c r="J31" s="95"/>
      <c r="K31" s="95"/>
      <c r="L31" s="95"/>
      <c r="M31" s="95"/>
      <c r="N31" s="95"/>
    </row>
    <row r="32" spans="1:14" s="11" customFormat="1" ht="20.25" customHeight="1" x14ac:dyDescent="0.2">
      <c r="A32" s="95"/>
      <c r="B32" s="95"/>
      <c r="C32" s="95"/>
      <c r="D32" s="95"/>
      <c r="E32" s="95"/>
      <c r="F32" s="95"/>
      <c r="G32" s="95"/>
      <c r="H32" s="95"/>
      <c r="I32" s="95"/>
      <c r="J32" s="95"/>
      <c r="K32" s="95"/>
      <c r="L32" s="95"/>
      <c r="M32" s="95"/>
      <c r="N32" s="95"/>
    </row>
    <row r="33" spans="1:14" s="11" customFormat="1" ht="20.25" customHeight="1" x14ac:dyDescent="0.2">
      <c r="A33" s="95"/>
      <c r="B33" s="95"/>
      <c r="C33" s="95"/>
      <c r="D33" s="95"/>
      <c r="E33" s="95"/>
      <c r="F33" s="95"/>
      <c r="G33" s="95"/>
      <c r="H33" s="95"/>
      <c r="I33" s="95"/>
      <c r="J33" s="95"/>
      <c r="K33" s="95"/>
      <c r="L33" s="95"/>
      <c r="M33" s="95"/>
      <c r="N33" s="95"/>
    </row>
    <row r="34" spans="1:14" s="11" customFormat="1" ht="12" x14ac:dyDescent="0.2">
      <c r="A34" s="18"/>
      <c r="B34" s="18"/>
      <c r="C34" s="18"/>
      <c r="D34" s="18"/>
      <c r="E34" s="18"/>
      <c r="F34" s="18"/>
      <c r="G34" s="18"/>
      <c r="H34" s="18"/>
      <c r="I34" s="18"/>
      <c r="J34" s="18"/>
      <c r="K34" s="18"/>
      <c r="L34" s="18"/>
      <c r="M34" s="110"/>
      <c r="N34" s="110"/>
    </row>
    <row r="35" spans="1:14" s="11" customFormat="1" ht="12" x14ac:dyDescent="0.2">
      <c r="A35" s="18"/>
      <c r="B35" s="18"/>
      <c r="C35" s="18"/>
      <c r="D35" s="18"/>
      <c r="E35" s="18"/>
      <c r="F35" s="18"/>
      <c r="G35" s="18"/>
      <c r="H35" s="18"/>
      <c r="I35" s="18"/>
      <c r="J35" s="18"/>
      <c r="K35" s="18"/>
      <c r="L35" s="18"/>
      <c r="M35" s="18"/>
      <c r="N35" s="18"/>
    </row>
    <row r="36" spans="1:14" s="11" customFormat="1" ht="30" customHeight="1" x14ac:dyDescent="0.2">
      <c r="A36" s="77" t="s">
        <v>352</v>
      </c>
      <c r="B36" s="77"/>
      <c r="C36" s="77"/>
      <c r="D36" s="77"/>
      <c r="E36" s="78"/>
      <c r="F36" s="78"/>
      <c r="G36" s="78"/>
      <c r="H36" s="78"/>
      <c r="I36" s="78"/>
      <c r="J36" s="78"/>
      <c r="K36" s="78"/>
      <c r="L36" s="78"/>
      <c r="M36" s="78"/>
      <c r="N36" s="78"/>
    </row>
    <row r="37" spans="1:14" s="11" customFormat="1" x14ac:dyDescent="0.2">
      <c r="A37" s="95"/>
      <c r="B37" s="95"/>
      <c r="C37" s="95"/>
      <c r="D37" s="95"/>
      <c r="E37" s="99"/>
      <c r="F37" s="99"/>
      <c r="G37" s="99"/>
      <c r="H37" s="99"/>
      <c r="I37" s="95"/>
      <c r="J37" s="95"/>
      <c r="K37" s="95"/>
      <c r="L37" s="95"/>
      <c r="M37" s="95"/>
      <c r="N37" s="95"/>
    </row>
    <row r="38" spans="1:14" s="11" customFormat="1" ht="103.5" customHeight="1" x14ac:dyDescent="0.2">
      <c r="A38" s="100" t="s">
        <v>343</v>
      </c>
      <c r="B38" s="100"/>
      <c r="C38" s="100"/>
      <c r="D38" s="100"/>
      <c r="E38" s="100"/>
      <c r="F38" s="100"/>
      <c r="G38" s="100"/>
      <c r="H38" s="100"/>
      <c r="I38" s="100"/>
      <c r="J38" s="100"/>
      <c r="K38" s="100"/>
      <c r="L38" s="100"/>
      <c r="M38" s="100"/>
      <c r="N38" s="100"/>
    </row>
    <row r="39" spans="1:14" s="11" customFormat="1" ht="12" customHeight="1" x14ac:dyDescent="0.2">
      <c r="A39" s="95"/>
      <c r="B39" s="99"/>
      <c r="C39" s="99"/>
      <c r="D39" s="99"/>
      <c r="E39" s="99"/>
      <c r="F39" s="99"/>
      <c r="G39" s="99"/>
      <c r="H39" s="99"/>
      <c r="I39" s="99"/>
      <c r="J39" s="99"/>
      <c r="K39" s="99"/>
      <c r="L39" s="99"/>
      <c r="M39" s="99"/>
      <c r="N39" s="99"/>
    </row>
    <row r="40" spans="1:14" s="11" customFormat="1" ht="79.5" customHeight="1" x14ac:dyDescent="0.2">
      <c r="A40" s="101" t="s">
        <v>344</v>
      </c>
      <c r="B40" s="68"/>
      <c r="C40" s="68"/>
      <c r="D40" s="68"/>
      <c r="E40" s="68"/>
      <c r="F40" s="68"/>
      <c r="G40" s="68"/>
      <c r="H40" s="68"/>
      <c r="I40" s="68"/>
      <c r="J40" s="68"/>
      <c r="K40" s="68"/>
      <c r="L40" s="68"/>
      <c r="M40" s="68"/>
      <c r="N40" s="68"/>
    </row>
    <row r="41" spans="1:14" s="11" customFormat="1" ht="13.5" customHeight="1" x14ac:dyDescent="0.2">
      <c r="A41" s="95"/>
      <c r="B41" s="99"/>
      <c r="C41" s="99"/>
      <c r="D41" s="99"/>
      <c r="E41" s="99"/>
      <c r="F41" s="99"/>
      <c r="G41" s="99"/>
      <c r="H41" s="99"/>
      <c r="I41" s="99"/>
      <c r="J41" s="99"/>
      <c r="K41" s="99"/>
      <c r="L41" s="99"/>
      <c r="M41" s="99"/>
      <c r="N41" s="99"/>
    </row>
    <row r="42" spans="1:14" s="11" customFormat="1" ht="75.75" customHeight="1" x14ac:dyDescent="0.2">
      <c r="A42" s="68" t="s">
        <v>345</v>
      </c>
      <c r="B42" s="68"/>
      <c r="C42" s="68"/>
      <c r="D42" s="68"/>
      <c r="E42" s="68"/>
      <c r="F42" s="68"/>
      <c r="G42" s="68"/>
      <c r="H42" s="68"/>
      <c r="I42" s="68"/>
      <c r="J42" s="68"/>
      <c r="K42" s="68"/>
      <c r="L42" s="68"/>
      <c r="M42" s="68"/>
      <c r="N42" s="68"/>
    </row>
    <row r="43" spans="1:14" s="11" customFormat="1" ht="60" customHeight="1" x14ac:dyDescent="0.2">
      <c r="A43" s="102" t="s">
        <v>406</v>
      </c>
      <c r="B43" s="103"/>
      <c r="C43" s="103"/>
      <c r="D43" s="103"/>
      <c r="E43" s="103"/>
      <c r="F43" s="103"/>
      <c r="G43" s="103"/>
      <c r="H43" s="103"/>
      <c r="I43" s="103"/>
      <c r="J43" s="103"/>
      <c r="K43" s="103"/>
      <c r="L43" s="103"/>
      <c r="M43" s="103"/>
      <c r="N43" s="103"/>
    </row>
    <row r="44" spans="1:14" s="11" customFormat="1" ht="45.75" customHeight="1" x14ac:dyDescent="0.2">
      <c r="A44" s="104" t="s">
        <v>346</v>
      </c>
      <c r="B44" s="80"/>
      <c r="F44" s="11" t="s">
        <v>347</v>
      </c>
      <c r="J44" s="105" t="s">
        <v>348</v>
      </c>
      <c r="K44" s="45"/>
      <c r="L44" s="45"/>
      <c r="M44" s="45"/>
      <c r="N44" s="45"/>
    </row>
    <row r="45" spans="1:14" s="11" customFormat="1" ht="18" customHeight="1" x14ac:dyDescent="0.2">
      <c r="A45" s="96"/>
      <c r="B45" s="96"/>
      <c r="C45" s="96"/>
      <c r="D45" s="96"/>
      <c r="F45" s="97"/>
      <c r="G45" s="97"/>
      <c r="H45" s="97"/>
      <c r="J45" s="106"/>
      <c r="K45" s="106"/>
      <c r="L45" s="106"/>
      <c r="M45" s="106"/>
      <c r="N45" s="106"/>
    </row>
    <row r="46" spans="1:14" ht="9.75" customHeight="1" x14ac:dyDescent="0.2">
      <c r="A46" s="11"/>
      <c r="B46" s="11"/>
      <c r="C46" s="11"/>
      <c r="D46" s="11"/>
      <c r="F46" s="11"/>
      <c r="G46" s="11"/>
      <c r="H46" s="11"/>
      <c r="I46" s="19"/>
      <c r="J46" s="19"/>
      <c r="K46" s="19"/>
      <c r="L46" s="19"/>
      <c r="M46" s="19"/>
      <c r="N46" s="19"/>
    </row>
    <row r="47" spans="1:14" ht="13.5" customHeight="1" x14ac:dyDescent="0.2">
      <c r="A47" s="19"/>
      <c r="B47" s="19"/>
      <c r="C47" s="19"/>
      <c r="D47" s="19"/>
      <c r="E47" s="19"/>
      <c r="F47" s="19"/>
      <c r="G47" s="19"/>
      <c r="H47" s="19"/>
      <c r="I47" s="19"/>
      <c r="J47" s="19"/>
      <c r="K47" s="19"/>
      <c r="L47" s="19"/>
      <c r="M47" s="19"/>
      <c r="N47" s="19"/>
    </row>
    <row r="48" spans="1:14" x14ac:dyDescent="0.2">
      <c r="I48" s="19"/>
      <c r="J48" s="19"/>
      <c r="K48" s="19"/>
      <c r="L48" s="19"/>
      <c r="M48" s="19"/>
      <c r="N48" s="19"/>
    </row>
    <row r="49" x14ac:dyDescent="0.2"/>
    <row r="50" x14ac:dyDescent="0.2"/>
    <row r="51" x14ac:dyDescent="0.2"/>
    <row r="52" x14ac:dyDescent="0.2"/>
    <row r="53" x14ac:dyDescent="0.2"/>
    <row r="54" x14ac:dyDescent="0.2"/>
    <row r="55" x14ac:dyDescent="0.2"/>
    <row r="56" x14ac:dyDescent="0.2"/>
    <row r="57" x14ac:dyDescent="0.2"/>
    <row r="58" x14ac:dyDescent="0.2"/>
    <row r="59" x14ac:dyDescent="0.2"/>
    <row r="60" x14ac:dyDescent="0.2"/>
    <row r="61" x14ac:dyDescent="0.2"/>
    <row r="62" x14ac:dyDescent="0.2"/>
    <row r="63" x14ac:dyDescent="0.2"/>
    <row r="64" x14ac:dyDescent="0.2"/>
    <row r="65" x14ac:dyDescent="0.2"/>
    <row r="66" x14ac:dyDescent="0.2"/>
    <row r="67" x14ac:dyDescent="0.2"/>
    <row r="68" x14ac:dyDescent="0.2"/>
    <row r="69" x14ac:dyDescent="0.2"/>
    <row r="70" x14ac:dyDescent="0.2"/>
    <row r="71" x14ac:dyDescent="0.2"/>
    <row r="72" x14ac:dyDescent="0.2"/>
    <row r="73" x14ac:dyDescent="0.2"/>
    <row r="74" x14ac:dyDescent="0.2"/>
    <row r="75" x14ac:dyDescent="0.2"/>
    <row r="76" x14ac:dyDescent="0.2"/>
    <row r="77" x14ac:dyDescent="0.2"/>
    <row r="78" x14ac:dyDescent="0.2"/>
    <row r="79" x14ac:dyDescent="0.2"/>
    <row r="80" x14ac:dyDescent="0.2"/>
    <row r="81" x14ac:dyDescent="0.2"/>
    <row r="82" x14ac:dyDescent="0.2"/>
    <row r="83" x14ac:dyDescent="0.2"/>
    <row r="84" x14ac:dyDescent="0.2"/>
    <row r="85" x14ac:dyDescent="0.2"/>
    <row r="86" x14ac:dyDescent="0.2"/>
    <row r="87" x14ac:dyDescent="0.2"/>
    <row r="88" x14ac:dyDescent="0.2"/>
    <row r="89" x14ac:dyDescent="0.2"/>
    <row r="90" x14ac:dyDescent="0.2"/>
    <row r="91" x14ac:dyDescent="0.2"/>
    <row r="92" x14ac:dyDescent="0.2"/>
    <row r="93" x14ac:dyDescent="0.2"/>
    <row r="94" x14ac:dyDescent="0.2"/>
    <row r="95" x14ac:dyDescent="0.2"/>
    <row r="96" x14ac:dyDescent="0.2"/>
    <row r="97" x14ac:dyDescent="0.2"/>
    <row r="98" x14ac:dyDescent="0.2"/>
    <row r="99" x14ac:dyDescent="0.2"/>
    <row r="100" x14ac:dyDescent="0.2"/>
    <row r="101" x14ac:dyDescent="0.2"/>
    <row r="102" x14ac:dyDescent="0.2"/>
    <row r="103" x14ac:dyDescent="0.2"/>
    <row r="104" x14ac:dyDescent="0.2"/>
    <row r="105" x14ac:dyDescent="0.2"/>
    <row r="106" x14ac:dyDescent="0.2"/>
    <row r="107" x14ac:dyDescent="0.2"/>
    <row r="108" x14ac:dyDescent="0.2"/>
    <row r="109" x14ac:dyDescent="0.2"/>
    <row r="110" x14ac:dyDescent="0.2"/>
    <row r="111" x14ac:dyDescent="0.2"/>
    <row r="112" x14ac:dyDescent="0.2"/>
    <row r="113" x14ac:dyDescent="0.2"/>
    <row r="114" x14ac:dyDescent="0.2"/>
    <row r="115" x14ac:dyDescent="0.2"/>
    <row r="116" x14ac:dyDescent="0.2"/>
    <row r="117" x14ac:dyDescent="0.2"/>
    <row r="118" x14ac:dyDescent="0.2"/>
    <row r="119" x14ac:dyDescent="0.2"/>
    <row r="120" x14ac:dyDescent="0.2"/>
    <row r="121" x14ac:dyDescent="0.2"/>
    <row r="122" x14ac:dyDescent="0.2"/>
    <row r="123" x14ac:dyDescent="0.2"/>
    <row r="124" x14ac:dyDescent="0.2"/>
    <row r="125" x14ac:dyDescent="0.2"/>
  </sheetData>
  <mergeCells count="58">
    <mergeCell ref="A45:D45"/>
    <mergeCell ref="F45:H45"/>
    <mergeCell ref="J45:N45"/>
    <mergeCell ref="A39:N39"/>
    <mergeCell ref="A40:N40"/>
    <mergeCell ref="A41:N41"/>
    <mergeCell ref="A42:N42"/>
    <mergeCell ref="A43:N43"/>
    <mergeCell ref="A44:B44"/>
    <mergeCell ref="J44:N44"/>
    <mergeCell ref="A38:N38"/>
    <mergeCell ref="I23:K23"/>
    <mergeCell ref="M23:N23"/>
    <mergeCell ref="A25:H25"/>
    <mergeCell ref="I25:K25"/>
    <mergeCell ref="A27:N28"/>
    <mergeCell ref="A30:N33"/>
    <mergeCell ref="M34:N34"/>
    <mergeCell ref="A36:N36"/>
    <mergeCell ref="A37:H37"/>
    <mergeCell ref="I37:L37"/>
    <mergeCell ref="M37:N37"/>
    <mergeCell ref="A22:H22"/>
    <mergeCell ref="I22:K22"/>
    <mergeCell ref="M22:N22"/>
    <mergeCell ref="A14:B14"/>
    <mergeCell ref="C14:H14"/>
    <mergeCell ref="I14:K14"/>
    <mergeCell ref="L14:N14"/>
    <mergeCell ref="A15:B15"/>
    <mergeCell ref="C15:H15"/>
    <mergeCell ref="I15:K15"/>
    <mergeCell ref="L15:N15"/>
    <mergeCell ref="A16:H16"/>
    <mergeCell ref="L16:N16"/>
    <mergeCell ref="A18:N18"/>
    <mergeCell ref="A20:K20"/>
    <mergeCell ref="L20:N20"/>
    <mergeCell ref="A12:B12"/>
    <mergeCell ref="C12:H12"/>
    <mergeCell ref="I12:K12"/>
    <mergeCell ref="L12:N12"/>
    <mergeCell ref="A13:B13"/>
    <mergeCell ref="C13:H13"/>
    <mergeCell ref="I13:K13"/>
    <mergeCell ref="L13:N13"/>
    <mergeCell ref="A11:N11"/>
    <mergeCell ref="A1:N1"/>
    <mergeCell ref="A2:N2"/>
    <mergeCell ref="A3:E3"/>
    <mergeCell ref="I3:N3"/>
    <mergeCell ref="G4:H4"/>
    <mergeCell ref="J4:L4"/>
    <mergeCell ref="I5:N5"/>
    <mergeCell ref="I6:N6"/>
    <mergeCell ref="I7:N7"/>
    <mergeCell ref="I8:N8"/>
    <mergeCell ref="A10:N10"/>
  </mergeCells>
  <conditionalFormatting sqref="L16:N16">
    <cfRule type="expression" dxfId="14" priority="3">
      <formula>LEN($L$16)&lt;&gt;13</formula>
    </cfRule>
  </conditionalFormatting>
  <conditionalFormatting sqref="M22:N22">
    <cfRule type="expression" dxfId="13" priority="1">
      <formula>AND(OR($L$13="ledig",$L$13="geschieden",$L$13="verwitwet"),$E$14="Nein")</formula>
    </cfRule>
  </conditionalFormatting>
  <conditionalFormatting sqref="M23:N23">
    <cfRule type="expression" dxfId="12" priority="4">
      <formula>OR($L$13="verheiratet",$L$13="eingetragene Partnerschaft",AND($L$13="ledig",$E$14="Ja"),AND($L$13="verwitwet",$E$14="Ja"),AND($L$13="geschieden",$E$14="Ja"))</formula>
    </cfRule>
  </conditionalFormatting>
  <dataValidations count="2">
    <dataValidation type="date" allowBlank="1" showInputMessage="1" showErrorMessage="1" sqref="J4:L4 N4" xr:uid="{8FFC61BC-9731-4D87-AEFC-861B8D1DABD3}">
      <formula1>43101</formula1>
      <formula2>73050</formula2>
    </dataValidation>
    <dataValidation allowBlank="1" showInputMessage="1" showErrorMessage="1" promptTitle="Eingabe" prompt="Zahl ohne Punkte eingeben!" sqref="L16:N16" xr:uid="{A6A39C15-CD47-4C14-9231-46F9B83270E5}"/>
  </dataValidations>
  <pageMargins left="0.78740157480314965" right="0.31496062992125984" top="1.5748031496062993" bottom="0.39370078740157483" header="0.39370078740157483" footer="0.11811023622047245"/>
  <pageSetup paperSize="9" scale="62" orientation="portrait" r:id="rId1"/>
  <headerFooter scaleWithDoc="0"/>
  <legacyDrawingHF r:id="rId2"/>
  <extLst>
    <ext xmlns:x14="http://schemas.microsoft.com/office/spreadsheetml/2009/9/main" uri="{78C0D931-6437-407d-A8EE-F0AAD7539E65}">
      <x14:conditionalFormattings>
        <x14:conditionalFormatting xmlns:xm="http://schemas.microsoft.com/office/excel/2006/main">
          <x14:cfRule type="expression" priority="2" id="{A2C852AB-0A23-4774-AF2C-34C5890B22EE}">
            <xm:f>OR($L$13=Cockpit!$J$5,$L$13=Cockpit!$J$6)</xm:f>
            <x14:dxf>
              <font>
                <strike val="0"/>
                <color theme="0"/>
              </font>
              <fill>
                <patternFill>
                  <bgColor theme="0"/>
                </patternFill>
              </fill>
            </x14:dxf>
          </x14:cfRule>
          <xm:sqref>I22:K23</xm:sqref>
        </x14:conditionalFormatting>
      </x14:conditionalFormattings>
    </ext>
    <ext xmlns:x14="http://schemas.microsoft.com/office/spreadsheetml/2009/9/main" uri="{CCE6A557-97BC-4b89-ADB6-D9C93CAAB3DF}">
      <x14:dataValidations xmlns:xm="http://schemas.microsoft.com/office/excel/2006/main" count="8">
        <x14:dataValidation type="list" allowBlank="1" showInputMessage="1" showErrorMessage="1" xr:uid="{1E37D99C-A301-4208-A640-F8BC5306B8B5}">
          <x14:formula1>
            <xm:f>Cockpit!$F$11:$F$12</xm:f>
          </x14:formula1>
          <xm:sqref>L20:N20 I25:K25 M34:N34 J45:N45</xm:sqref>
        </x14:dataValidation>
        <x14:dataValidation type="list" allowBlank="1" showInputMessage="1" showErrorMessage="1" xr:uid="{E1E3CD34-4C30-4BD9-B07B-4A94C14370FB}">
          <x14:formula1>
            <xm:f>Cockpit!$A$11:$A$15</xm:f>
          </x14:formula1>
          <xm:sqref>C14:H14</xm:sqref>
        </x14:dataValidation>
        <x14:dataValidation type="list" allowBlank="1" showInputMessage="1" showErrorMessage="1" xr:uid="{BA21674A-C0B7-4209-9D26-B5BF04EB45E8}">
          <x14:formula1>
            <xm:f>Cockpit!$J$14:$J$15</xm:f>
          </x14:formula1>
          <xm:sqref>M23:N23</xm:sqref>
        </x14:dataValidation>
        <x14:dataValidation type="list" allowBlank="1" showInputMessage="1" showErrorMessage="1" xr:uid="{5BE3D52B-A5EE-4814-91F3-21DCABF7270C}">
          <x14:formula1>
            <xm:f>Cockpit!$J$11:$J$12</xm:f>
          </x14:formula1>
          <xm:sqref>I23</xm:sqref>
        </x14:dataValidation>
        <x14:dataValidation type="list" allowBlank="1" showInputMessage="1" showErrorMessage="1" xr:uid="{B447E1C4-0858-4FDA-8374-74CA0525657F}">
          <x14:formula1>
            <xm:f>Cockpit!$F$2:$F$3</xm:f>
          </x14:formula1>
          <xm:sqref>C13:H13</xm:sqref>
        </x14:dataValidation>
        <x14:dataValidation type="list" allowBlank="1" showInputMessage="1" showErrorMessage="1" xr:uid="{9F7E78E0-3E76-4379-AC2D-00C4FB83399B}">
          <x14:formula1>
            <xm:f>Cockpit!$J$2:$J$6</xm:f>
          </x14:formula1>
          <xm:sqref>L13:N13</xm:sqref>
        </x14:dataValidation>
        <x14:dataValidation type="list" allowBlank="1" showInputMessage="1" showErrorMessage="1" xr:uid="{E90F6200-9482-4167-BC8A-FB96790467F9}">
          <x14:formula1>
            <xm:f>Cockpit!$C$2:$C$7</xm:f>
          </x14:formula1>
          <xm:sqref>I5:N5</xm:sqref>
        </x14:dataValidation>
        <x14:dataValidation type="list" allowBlank="1" showInputMessage="1" showErrorMessage="1" xr:uid="{26D5A91A-343E-4852-8671-183955444B38}">
          <x14:formula1>
            <xm:f>Cockpit!$E$20:$E$39</xm:f>
          </x14:formula1>
          <xm:sqref>I3:N3</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1D3FE2-0BDF-4883-A51C-6D9745471FC1}">
  <sheetPr>
    <pageSetUpPr fitToPage="1"/>
  </sheetPr>
  <dimension ref="A1:O125"/>
  <sheetViews>
    <sheetView showGridLines="0" showRuler="0" topLeftCell="A38" zoomScale="120" zoomScaleNormal="120" zoomScalePageLayoutView="130" workbookViewId="0">
      <selection activeCell="L48" sqref="L48"/>
    </sheetView>
  </sheetViews>
  <sheetFormatPr baseColWidth="10" defaultColWidth="11" defaultRowHeight="13.5" zeroHeight="1" x14ac:dyDescent="0.2"/>
  <cols>
    <col min="1" max="2" width="11.625" customWidth="1"/>
    <col min="3" max="3" width="4.875" customWidth="1"/>
    <col min="4" max="4" width="5" customWidth="1"/>
    <col min="5" max="7" width="4.875" customWidth="1"/>
    <col min="8" max="8" width="5" customWidth="1"/>
    <col min="9" max="11" width="7.5" customWidth="1"/>
    <col min="12" max="12" width="10" customWidth="1"/>
    <col min="13" max="13" width="5.5" customWidth="1"/>
    <col min="14" max="14" width="19.375" customWidth="1"/>
  </cols>
  <sheetData>
    <row r="1" spans="1:15" ht="35.25" customHeight="1" x14ac:dyDescent="0.2">
      <c r="A1" s="47" t="s">
        <v>321</v>
      </c>
      <c r="B1" s="48"/>
      <c r="C1" s="48"/>
      <c r="D1" s="48"/>
      <c r="E1" s="48"/>
      <c r="F1" s="48"/>
      <c r="G1" s="48"/>
      <c r="H1" s="48"/>
      <c r="I1" s="48"/>
      <c r="J1" s="48"/>
      <c r="K1" s="48"/>
      <c r="L1" s="48"/>
      <c r="M1" s="48"/>
      <c r="N1" s="48"/>
      <c r="O1" s="43" t="s">
        <v>396</v>
      </c>
    </row>
    <row r="2" spans="1:15" ht="18.75" customHeight="1" x14ac:dyDescent="0.2">
      <c r="A2" s="49" t="s">
        <v>289</v>
      </c>
      <c r="B2" s="50"/>
      <c r="C2" s="50"/>
      <c r="D2" s="50"/>
      <c r="E2" s="50"/>
      <c r="F2" s="50"/>
      <c r="G2" s="50"/>
      <c r="H2" s="50"/>
      <c r="I2" s="50"/>
      <c r="J2" s="51"/>
      <c r="K2" s="51"/>
      <c r="L2" s="51"/>
      <c r="M2" s="51"/>
      <c r="N2" s="51"/>
    </row>
    <row r="3" spans="1:15" s="11" customFormat="1" ht="13.5" customHeight="1" x14ac:dyDescent="0.2">
      <c r="A3" s="52" t="s">
        <v>290</v>
      </c>
      <c r="B3" s="52"/>
      <c r="C3" s="53"/>
      <c r="D3" s="53"/>
      <c r="E3" s="53"/>
      <c r="F3" s="37"/>
      <c r="G3" s="37"/>
      <c r="H3" s="37"/>
      <c r="I3" s="117"/>
      <c r="J3" s="117"/>
      <c r="K3" s="117"/>
      <c r="L3" s="117"/>
      <c r="M3" s="117"/>
      <c r="N3" s="117"/>
      <c r="O3" s="10"/>
    </row>
    <row r="4" spans="1:15" s="11" customFormat="1" ht="13.5" customHeight="1" x14ac:dyDescent="0.2">
      <c r="A4" s="38" t="s">
        <v>291</v>
      </c>
      <c r="B4" s="38"/>
      <c r="C4" s="39"/>
      <c r="D4" s="39"/>
      <c r="E4" s="40"/>
      <c r="F4" s="41"/>
      <c r="G4" s="55"/>
      <c r="H4" s="53"/>
      <c r="I4" s="28" t="s">
        <v>292</v>
      </c>
      <c r="J4" s="118"/>
      <c r="K4" s="119"/>
      <c r="L4" s="119"/>
      <c r="M4" s="28" t="s">
        <v>293</v>
      </c>
      <c r="N4" s="29"/>
    </row>
    <row r="5" spans="1:15" s="11" customFormat="1" ht="13.5" customHeight="1" x14ac:dyDescent="0.2">
      <c r="A5" s="42" t="s">
        <v>280</v>
      </c>
      <c r="B5" s="42"/>
      <c r="C5" s="42"/>
      <c r="D5" s="37"/>
      <c r="E5" s="37"/>
      <c r="F5" s="37"/>
      <c r="G5" s="37"/>
      <c r="H5" s="37"/>
      <c r="I5" s="120"/>
      <c r="J5" s="112"/>
      <c r="K5" s="112"/>
      <c r="L5" s="112"/>
      <c r="M5" s="112"/>
      <c r="N5" s="112"/>
    </row>
    <row r="6" spans="1:15" s="11" customFormat="1" ht="13.5" customHeight="1" x14ac:dyDescent="0.2">
      <c r="A6" s="42" t="s">
        <v>294</v>
      </c>
      <c r="B6" s="42"/>
      <c r="C6" s="42"/>
      <c r="D6" s="37"/>
      <c r="E6" s="37"/>
      <c r="F6" s="37"/>
      <c r="G6" s="37"/>
      <c r="H6" s="37"/>
      <c r="I6" s="121"/>
      <c r="J6" s="121"/>
      <c r="K6" s="121"/>
      <c r="L6" s="121"/>
      <c r="M6" s="121"/>
      <c r="N6" s="121"/>
      <c r="O6" s="12"/>
    </row>
    <row r="7" spans="1:15" s="11" customFormat="1" ht="13.5" customHeight="1" x14ac:dyDescent="0.2">
      <c r="A7" s="42" t="s">
        <v>285</v>
      </c>
      <c r="B7" s="42"/>
      <c r="C7" s="42"/>
      <c r="D7" s="37"/>
      <c r="E7" s="37"/>
      <c r="F7" s="37"/>
      <c r="G7" s="37"/>
      <c r="H7" s="37"/>
      <c r="I7" s="122" t="str">
        <f>IFERROR(VLOOKUP(I3,Cockpit!$E$20:$K$45,4,FALSE)&amp;" "&amp;VLOOKUP(I3,Cockpit!$E$20:$K$45,5,FALSE)&amp;" "&amp;VLOOKUP(I3,Cockpit!$E$20:$K$45,6,FALSE),"")</f>
        <v/>
      </c>
      <c r="J7" s="122"/>
      <c r="K7" s="122"/>
      <c r="L7" s="122"/>
      <c r="M7" s="122"/>
      <c r="N7" s="122"/>
      <c r="O7" s="12"/>
    </row>
    <row r="8" spans="1:15" s="11" customFormat="1" ht="13.5" customHeight="1" x14ac:dyDescent="0.2">
      <c r="A8" s="42" t="s">
        <v>295</v>
      </c>
      <c r="B8" s="42"/>
      <c r="C8" s="42"/>
      <c r="D8" s="37"/>
      <c r="E8" s="37"/>
      <c r="F8" s="37"/>
      <c r="G8" s="37"/>
      <c r="H8" s="37"/>
      <c r="I8" s="123" t="str">
        <f>IFERROR(VLOOKUP(I3,Cockpit!$E$20:$K$45,7,FALSE),"")</f>
        <v/>
      </c>
      <c r="J8" s="123"/>
      <c r="K8" s="123"/>
      <c r="L8" s="123"/>
      <c r="M8" s="123"/>
      <c r="N8" s="123"/>
    </row>
    <row r="9" spans="1:15" ht="7.5" customHeight="1" x14ac:dyDescent="0.2">
      <c r="A9" s="13"/>
      <c r="B9" s="13"/>
      <c r="C9" s="13"/>
      <c r="D9" s="14"/>
      <c r="E9" s="14"/>
      <c r="F9" s="14"/>
      <c r="G9" s="14"/>
      <c r="H9" s="14"/>
      <c r="I9" s="14"/>
      <c r="J9" s="14"/>
      <c r="K9" s="14"/>
      <c r="L9" s="14"/>
      <c r="M9" s="14"/>
      <c r="N9" s="14"/>
    </row>
    <row r="10" spans="1:15" ht="25.5" customHeight="1" x14ac:dyDescent="0.2">
      <c r="A10" s="61" t="s">
        <v>322</v>
      </c>
      <c r="B10" s="62"/>
      <c r="C10" s="62"/>
      <c r="D10" s="62"/>
      <c r="E10" s="62"/>
      <c r="F10" s="62"/>
      <c r="G10" s="62"/>
      <c r="H10" s="62"/>
      <c r="I10" s="62"/>
      <c r="J10" s="63"/>
      <c r="K10" s="63"/>
      <c r="L10" s="63"/>
      <c r="M10" s="63"/>
      <c r="N10" s="63"/>
    </row>
    <row r="11" spans="1:15" ht="5.25" customHeight="1" x14ac:dyDescent="0.2">
      <c r="A11" s="64"/>
      <c r="B11" s="64"/>
      <c r="C11" s="64"/>
      <c r="D11" s="64"/>
      <c r="E11" s="64"/>
      <c r="F11" s="64"/>
      <c r="G11" s="64"/>
      <c r="H11" s="64"/>
      <c r="I11" s="64"/>
      <c r="J11" s="64"/>
      <c r="K11" s="64"/>
      <c r="L11" s="64"/>
      <c r="M11" s="64"/>
      <c r="N11" s="64"/>
    </row>
    <row r="12" spans="1:15" ht="27" customHeight="1" x14ac:dyDescent="0.2">
      <c r="A12" s="44" t="s">
        <v>323</v>
      </c>
      <c r="B12" s="45"/>
      <c r="C12" s="116"/>
      <c r="D12" s="116"/>
      <c r="E12" s="116"/>
      <c r="F12" s="116"/>
      <c r="G12" s="116"/>
      <c r="H12" s="116"/>
      <c r="I12" s="44" t="s">
        <v>324</v>
      </c>
      <c r="J12" s="45"/>
      <c r="K12" s="45"/>
      <c r="L12" s="116"/>
      <c r="M12" s="116"/>
      <c r="N12" s="116"/>
    </row>
    <row r="13" spans="1:15" ht="27" customHeight="1" x14ac:dyDescent="0.2">
      <c r="A13" s="44" t="s">
        <v>325</v>
      </c>
      <c r="B13" s="45"/>
      <c r="C13" s="112"/>
      <c r="D13" s="112"/>
      <c r="E13" s="112"/>
      <c r="F13" s="112"/>
      <c r="G13" s="112"/>
      <c r="H13" s="112"/>
      <c r="I13" s="44" t="s">
        <v>327</v>
      </c>
      <c r="J13" s="45"/>
      <c r="K13" s="104"/>
      <c r="L13" s="112"/>
      <c r="M13" s="112"/>
      <c r="N13" s="112"/>
    </row>
    <row r="14" spans="1:15" ht="27" customHeight="1" x14ac:dyDescent="0.2">
      <c r="A14" s="44" t="s">
        <v>329</v>
      </c>
      <c r="B14" s="44"/>
      <c r="C14" s="111"/>
      <c r="D14" s="111"/>
      <c r="E14" s="111"/>
      <c r="F14" s="111"/>
      <c r="G14" s="111"/>
      <c r="H14" s="111"/>
      <c r="I14" s="44" t="s">
        <v>331</v>
      </c>
      <c r="J14" s="44"/>
      <c r="K14" s="44"/>
      <c r="L14" s="112"/>
      <c r="M14" s="112"/>
      <c r="N14" s="112"/>
    </row>
    <row r="15" spans="1:15" ht="27" customHeight="1" x14ac:dyDescent="0.2">
      <c r="A15" s="44" t="s">
        <v>332</v>
      </c>
      <c r="B15" s="44"/>
      <c r="C15" s="113"/>
      <c r="D15" s="113"/>
      <c r="E15" s="113"/>
      <c r="F15" s="113"/>
      <c r="G15" s="113"/>
      <c r="H15" s="113"/>
      <c r="I15" s="44" t="s">
        <v>333</v>
      </c>
      <c r="J15" s="44"/>
      <c r="K15" s="44"/>
      <c r="L15" s="112"/>
      <c r="M15" s="112"/>
      <c r="N15" s="112"/>
    </row>
    <row r="16" spans="1:15" ht="27" customHeight="1" x14ac:dyDescent="0.2">
      <c r="A16" s="79" t="s">
        <v>353</v>
      </c>
      <c r="B16" s="80"/>
      <c r="C16" s="80"/>
      <c r="D16" s="80"/>
      <c r="E16" s="80"/>
      <c r="F16" s="80"/>
      <c r="G16" s="80"/>
      <c r="H16" s="80"/>
      <c r="I16" s="15"/>
      <c r="J16" s="15"/>
      <c r="K16" s="15"/>
      <c r="L16" s="114"/>
      <c r="M16" s="114"/>
      <c r="N16" s="114"/>
      <c r="O16" s="36" t="str">
        <f ca="1">Tabelle!AT2</f>
        <v/>
      </c>
    </row>
    <row r="17" spans="1:14" ht="13.5" customHeight="1" x14ac:dyDescent="0.2"/>
    <row r="18" spans="1:14" ht="24" customHeight="1" x14ac:dyDescent="0.2">
      <c r="A18" s="65" t="s">
        <v>335</v>
      </c>
      <c r="B18" s="66"/>
      <c r="C18" s="66"/>
      <c r="D18" s="66"/>
      <c r="E18" s="66"/>
      <c r="F18" s="66"/>
      <c r="G18" s="66"/>
      <c r="H18" s="66"/>
      <c r="I18" s="66"/>
      <c r="J18" s="67"/>
      <c r="K18" s="67"/>
      <c r="L18" s="67"/>
      <c r="M18" s="67"/>
      <c r="N18" s="67"/>
    </row>
    <row r="19" spans="1:14" ht="3.75" customHeight="1" x14ac:dyDescent="0.2"/>
    <row r="20" spans="1:14" s="11" customFormat="1" ht="54" customHeight="1" x14ac:dyDescent="0.2">
      <c r="A20" s="79" t="s">
        <v>336</v>
      </c>
      <c r="B20" s="80"/>
      <c r="C20" s="80"/>
      <c r="D20" s="80"/>
      <c r="E20" s="80"/>
      <c r="F20" s="80"/>
      <c r="G20" s="80"/>
      <c r="H20" s="80"/>
      <c r="I20" s="80"/>
      <c r="J20" s="80"/>
      <c r="K20" s="80"/>
      <c r="L20" s="115"/>
      <c r="M20" s="115"/>
      <c r="N20" s="115"/>
    </row>
    <row r="21" spans="1:14" s="11" customFormat="1" ht="13.5" customHeight="1" x14ac:dyDescent="0.2"/>
    <row r="22" spans="1:14" s="11" customFormat="1" ht="47.25" customHeight="1" x14ac:dyDescent="0.2">
      <c r="A22" s="79" t="s">
        <v>338</v>
      </c>
      <c r="B22" s="80"/>
      <c r="C22" s="80"/>
      <c r="D22" s="80"/>
      <c r="E22" s="80"/>
      <c r="F22" s="80"/>
      <c r="G22" s="80"/>
      <c r="H22" s="80"/>
      <c r="I22" s="83" t="s">
        <v>339</v>
      </c>
      <c r="J22" s="83"/>
      <c r="K22" s="83"/>
      <c r="M22" s="44" t="s">
        <v>355</v>
      </c>
      <c r="N22" s="45"/>
    </row>
    <row r="23" spans="1:14" s="11" customFormat="1" ht="13.5" customHeight="1" x14ac:dyDescent="0.2">
      <c r="B23" s="16"/>
      <c r="I23" s="96"/>
      <c r="J23" s="96"/>
      <c r="K23" s="107"/>
      <c r="L23" s="17"/>
      <c r="M23" s="108"/>
      <c r="N23" s="109"/>
    </row>
    <row r="24" spans="1:14" s="11" customFormat="1" ht="13.5" customHeight="1" x14ac:dyDescent="0.2"/>
    <row r="25" spans="1:14" s="11" customFormat="1" ht="27" customHeight="1" x14ac:dyDescent="0.2">
      <c r="A25" s="79" t="s">
        <v>340</v>
      </c>
      <c r="B25" s="80"/>
      <c r="C25" s="80"/>
      <c r="D25" s="80"/>
      <c r="E25" s="80"/>
      <c r="F25" s="80"/>
      <c r="G25" s="80"/>
      <c r="H25" s="80"/>
      <c r="I25" s="106"/>
      <c r="J25" s="106"/>
      <c r="K25" s="106"/>
    </row>
    <row r="26" spans="1:14" s="11" customFormat="1" ht="13.5" customHeight="1" thickBot="1" x14ac:dyDescent="0.25"/>
    <row r="27" spans="1:14" s="11" customFormat="1" ht="24.75" customHeight="1" x14ac:dyDescent="0.2">
      <c r="A27" s="89" t="s">
        <v>341</v>
      </c>
      <c r="B27" s="90"/>
      <c r="C27" s="90"/>
      <c r="D27" s="90"/>
      <c r="E27" s="90"/>
      <c r="F27" s="90"/>
      <c r="G27" s="90"/>
      <c r="H27" s="90"/>
      <c r="I27" s="90"/>
      <c r="J27" s="90"/>
      <c r="K27" s="90"/>
      <c r="L27" s="90"/>
      <c r="M27" s="90"/>
      <c r="N27" s="91"/>
    </row>
    <row r="28" spans="1:14" s="11" customFormat="1" ht="24.75" customHeight="1" thickBot="1" x14ac:dyDescent="0.25">
      <c r="A28" s="92"/>
      <c r="B28" s="93"/>
      <c r="C28" s="93"/>
      <c r="D28" s="93"/>
      <c r="E28" s="93"/>
      <c r="F28" s="93"/>
      <c r="G28" s="93"/>
      <c r="H28" s="93"/>
      <c r="I28" s="93"/>
      <c r="J28" s="93"/>
      <c r="K28" s="93"/>
      <c r="L28" s="93"/>
      <c r="M28" s="93"/>
      <c r="N28" s="94"/>
    </row>
    <row r="29" spans="1:14" s="11" customFormat="1" ht="12" x14ac:dyDescent="0.2">
      <c r="A29" s="18"/>
      <c r="B29" s="18"/>
      <c r="C29" s="18"/>
      <c r="D29" s="18"/>
      <c r="E29" s="18"/>
      <c r="F29" s="18"/>
      <c r="G29" s="18"/>
      <c r="H29" s="18"/>
      <c r="I29" s="18"/>
      <c r="J29" s="18"/>
      <c r="K29" s="18"/>
      <c r="L29" s="18"/>
      <c r="M29" s="18"/>
      <c r="N29" s="18"/>
    </row>
    <row r="30" spans="1:14" s="11" customFormat="1" ht="20.25" customHeight="1" x14ac:dyDescent="0.2">
      <c r="A30" s="95" t="s">
        <v>342</v>
      </c>
      <c r="B30" s="95"/>
      <c r="C30" s="95"/>
      <c r="D30" s="95"/>
      <c r="E30" s="95"/>
      <c r="F30" s="95"/>
      <c r="G30" s="95"/>
      <c r="H30" s="95"/>
      <c r="I30" s="95"/>
      <c r="J30" s="95"/>
      <c r="K30" s="95"/>
      <c r="L30" s="95"/>
      <c r="M30" s="95"/>
      <c r="N30" s="95"/>
    </row>
    <row r="31" spans="1:14" s="11" customFormat="1" ht="20.25" customHeight="1" x14ac:dyDescent="0.2">
      <c r="A31" s="95"/>
      <c r="B31" s="95"/>
      <c r="C31" s="95"/>
      <c r="D31" s="95"/>
      <c r="E31" s="95"/>
      <c r="F31" s="95"/>
      <c r="G31" s="95"/>
      <c r="H31" s="95"/>
      <c r="I31" s="95"/>
      <c r="J31" s="95"/>
      <c r="K31" s="95"/>
      <c r="L31" s="95"/>
      <c r="M31" s="95"/>
      <c r="N31" s="95"/>
    </row>
    <row r="32" spans="1:14" s="11" customFormat="1" ht="20.25" customHeight="1" x14ac:dyDescent="0.2">
      <c r="A32" s="95"/>
      <c r="B32" s="95"/>
      <c r="C32" s="95"/>
      <c r="D32" s="95"/>
      <c r="E32" s="95"/>
      <c r="F32" s="95"/>
      <c r="G32" s="95"/>
      <c r="H32" s="95"/>
      <c r="I32" s="95"/>
      <c r="J32" s="95"/>
      <c r="K32" s="95"/>
      <c r="L32" s="95"/>
      <c r="M32" s="95"/>
      <c r="N32" s="95"/>
    </row>
    <row r="33" spans="1:14" s="11" customFormat="1" ht="20.25" customHeight="1" x14ac:dyDescent="0.2">
      <c r="A33" s="95"/>
      <c r="B33" s="95"/>
      <c r="C33" s="95"/>
      <c r="D33" s="95"/>
      <c r="E33" s="95"/>
      <c r="F33" s="95"/>
      <c r="G33" s="95"/>
      <c r="H33" s="95"/>
      <c r="I33" s="95"/>
      <c r="J33" s="95"/>
      <c r="K33" s="95"/>
      <c r="L33" s="95"/>
      <c r="M33" s="95"/>
      <c r="N33" s="95"/>
    </row>
    <row r="34" spans="1:14" s="11" customFormat="1" ht="12" x14ac:dyDescent="0.2">
      <c r="A34" s="18"/>
      <c r="B34" s="18"/>
      <c r="C34" s="18"/>
      <c r="D34" s="18"/>
      <c r="E34" s="18"/>
      <c r="F34" s="18"/>
      <c r="G34" s="18"/>
      <c r="H34" s="18"/>
      <c r="I34" s="18"/>
      <c r="J34" s="18"/>
      <c r="K34" s="18"/>
      <c r="L34" s="18"/>
      <c r="M34" s="110"/>
      <c r="N34" s="110"/>
    </row>
    <row r="35" spans="1:14" s="11" customFormat="1" ht="12" x14ac:dyDescent="0.2">
      <c r="A35" s="18"/>
      <c r="B35" s="18"/>
      <c r="C35" s="18"/>
      <c r="D35" s="18"/>
      <c r="E35" s="18"/>
      <c r="F35" s="18"/>
      <c r="G35" s="18"/>
      <c r="H35" s="18"/>
      <c r="I35" s="18"/>
      <c r="J35" s="18"/>
      <c r="K35" s="18"/>
      <c r="L35" s="18"/>
      <c r="M35" s="18"/>
      <c r="N35" s="18"/>
    </row>
    <row r="36" spans="1:14" s="11" customFormat="1" ht="30" customHeight="1" x14ac:dyDescent="0.2">
      <c r="A36" s="77" t="s">
        <v>352</v>
      </c>
      <c r="B36" s="77"/>
      <c r="C36" s="77"/>
      <c r="D36" s="77"/>
      <c r="E36" s="78"/>
      <c r="F36" s="78"/>
      <c r="G36" s="78"/>
      <c r="H36" s="78"/>
      <c r="I36" s="78"/>
      <c r="J36" s="78"/>
      <c r="K36" s="78"/>
      <c r="L36" s="78"/>
      <c r="M36" s="78"/>
      <c r="N36" s="78"/>
    </row>
    <row r="37" spans="1:14" s="11" customFormat="1" x14ac:dyDescent="0.2">
      <c r="A37" s="95"/>
      <c r="B37" s="95"/>
      <c r="C37" s="95"/>
      <c r="D37" s="95"/>
      <c r="E37" s="99"/>
      <c r="F37" s="99"/>
      <c r="G37" s="99"/>
      <c r="H37" s="99"/>
      <c r="I37" s="95"/>
      <c r="J37" s="95"/>
      <c r="K37" s="95"/>
      <c r="L37" s="95"/>
      <c r="M37" s="95"/>
      <c r="N37" s="95"/>
    </row>
    <row r="38" spans="1:14" s="11" customFormat="1" ht="103.5" customHeight="1" x14ac:dyDescent="0.2">
      <c r="A38" s="100" t="s">
        <v>343</v>
      </c>
      <c r="B38" s="100"/>
      <c r="C38" s="100"/>
      <c r="D38" s="100"/>
      <c r="E38" s="100"/>
      <c r="F38" s="100"/>
      <c r="G38" s="100"/>
      <c r="H38" s="100"/>
      <c r="I38" s="100"/>
      <c r="J38" s="100"/>
      <c r="K38" s="100"/>
      <c r="L38" s="100"/>
      <c r="M38" s="100"/>
      <c r="N38" s="100"/>
    </row>
    <row r="39" spans="1:14" s="11" customFormat="1" ht="12" customHeight="1" x14ac:dyDescent="0.2">
      <c r="A39" s="95"/>
      <c r="B39" s="99"/>
      <c r="C39" s="99"/>
      <c r="D39" s="99"/>
      <c r="E39" s="99"/>
      <c r="F39" s="99"/>
      <c r="G39" s="99"/>
      <c r="H39" s="99"/>
      <c r="I39" s="99"/>
      <c r="J39" s="99"/>
      <c r="K39" s="99"/>
      <c r="L39" s="99"/>
      <c r="M39" s="99"/>
      <c r="N39" s="99"/>
    </row>
    <row r="40" spans="1:14" s="11" customFormat="1" ht="79.5" customHeight="1" x14ac:dyDescent="0.2">
      <c r="A40" s="101" t="s">
        <v>344</v>
      </c>
      <c r="B40" s="68"/>
      <c r="C40" s="68"/>
      <c r="D40" s="68"/>
      <c r="E40" s="68"/>
      <c r="F40" s="68"/>
      <c r="G40" s="68"/>
      <c r="H40" s="68"/>
      <c r="I40" s="68"/>
      <c r="J40" s="68"/>
      <c r="K40" s="68"/>
      <c r="L40" s="68"/>
      <c r="M40" s="68"/>
      <c r="N40" s="68"/>
    </row>
    <row r="41" spans="1:14" s="11" customFormat="1" ht="13.5" customHeight="1" x14ac:dyDescent="0.2">
      <c r="A41" s="95"/>
      <c r="B41" s="99"/>
      <c r="C41" s="99"/>
      <c r="D41" s="99"/>
      <c r="E41" s="99"/>
      <c r="F41" s="99"/>
      <c r="G41" s="99"/>
      <c r="H41" s="99"/>
      <c r="I41" s="99"/>
      <c r="J41" s="99"/>
      <c r="K41" s="99"/>
      <c r="L41" s="99"/>
      <c r="M41" s="99"/>
      <c r="N41" s="99"/>
    </row>
    <row r="42" spans="1:14" s="11" customFormat="1" ht="75.75" customHeight="1" x14ac:dyDescent="0.2">
      <c r="A42" s="68" t="s">
        <v>345</v>
      </c>
      <c r="B42" s="68"/>
      <c r="C42" s="68"/>
      <c r="D42" s="68"/>
      <c r="E42" s="68"/>
      <c r="F42" s="68"/>
      <c r="G42" s="68"/>
      <c r="H42" s="68"/>
      <c r="I42" s="68"/>
      <c r="J42" s="68"/>
      <c r="K42" s="68"/>
      <c r="L42" s="68"/>
      <c r="M42" s="68"/>
      <c r="N42" s="68"/>
    </row>
    <row r="43" spans="1:14" s="11" customFormat="1" ht="60" customHeight="1" x14ac:dyDescent="0.2">
      <c r="A43" s="102" t="s">
        <v>406</v>
      </c>
      <c r="B43" s="103"/>
      <c r="C43" s="103"/>
      <c r="D43" s="103"/>
      <c r="E43" s="103"/>
      <c r="F43" s="103"/>
      <c r="G43" s="103"/>
      <c r="H43" s="103"/>
      <c r="I43" s="103"/>
      <c r="J43" s="103"/>
      <c r="K43" s="103"/>
      <c r="L43" s="103"/>
      <c r="M43" s="103"/>
      <c r="N43" s="103"/>
    </row>
    <row r="44" spans="1:14" s="11" customFormat="1" ht="45.75" customHeight="1" x14ac:dyDescent="0.2">
      <c r="A44" s="104" t="s">
        <v>346</v>
      </c>
      <c r="B44" s="80"/>
      <c r="F44" s="11" t="s">
        <v>347</v>
      </c>
      <c r="J44" s="105" t="s">
        <v>348</v>
      </c>
      <c r="K44" s="45"/>
      <c r="L44" s="45"/>
      <c r="M44" s="45"/>
      <c r="N44" s="45"/>
    </row>
    <row r="45" spans="1:14" s="11" customFormat="1" ht="18" customHeight="1" x14ac:dyDescent="0.2">
      <c r="A45" s="96"/>
      <c r="B45" s="96"/>
      <c r="C45" s="96"/>
      <c r="D45" s="96"/>
      <c r="F45" s="97"/>
      <c r="G45" s="97"/>
      <c r="H45" s="97"/>
      <c r="J45" s="106"/>
      <c r="K45" s="106"/>
      <c r="L45" s="106"/>
      <c r="M45" s="106"/>
      <c r="N45" s="106"/>
    </row>
    <row r="46" spans="1:14" ht="9.75" customHeight="1" x14ac:dyDescent="0.2">
      <c r="A46" s="11"/>
      <c r="B46" s="11"/>
      <c r="C46" s="11"/>
      <c r="D46" s="11"/>
      <c r="F46" s="11"/>
      <c r="G46" s="11"/>
      <c r="H46" s="11"/>
      <c r="I46" s="19"/>
      <c r="J46" s="19"/>
      <c r="K46" s="19"/>
      <c r="L46" s="19"/>
      <c r="M46" s="19"/>
      <c r="N46" s="19"/>
    </row>
    <row r="47" spans="1:14" ht="13.5" customHeight="1" x14ac:dyDescent="0.2">
      <c r="A47" s="19"/>
      <c r="B47" s="19"/>
      <c r="C47" s="19"/>
      <c r="D47" s="19"/>
      <c r="E47" s="19"/>
      <c r="F47" s="19"/>
      <c r="G47" s="19"/>
      <c r="H47" s="19"/>
      <c r="I47" s="19"/>
      <c r="J47" s="19"/>
      <c r="K47" s="19"/>
      <c r="L47" s="19"/>
      <c r="M47" s="19"/>
      <c r="N47" s="19"/>
    </row>
    <row r="48" spans="1:14" x14ac:dyDescent="0.2">
      <c r="I48" s="19"/>
      <c r="J48" s="19"/>
      <c r="K48" s="19"/>
      <c r="L48" s="19"/>
      <c r="M48" s="19"/>
      <c r="N48" s="19"/>
    </row>
    <row r="49" x14ac:dyDescent="0.2"/>
    <row r="50" x14ac:dyDescent="0.2"/>
    <row r="51" x14ac:dyDescent="0.2"/>
    <row r="52" x14ac:dyDescent="0.2"/>
    <row r="53" x14ac:dyDescent="0.2"/>
    <row r="54" x14ac:dyDescent="0.2"/>
    <row r="55" x14ac:dyDescent="0.2"/>
    <row r="56" x14ac:dyDescent="0.2"/>
    <row r="57" x14ac:dyDescent="0.2"/>
    <row r="58" x14ac:dyDescent="0.2"/>
    <row r="59" x14ac:dyDescent="0.2"/>
    <row r="60" x14ac:dyDescent="0.2"/>
    <row r="61" x14ac:dyDescent="0.2"/>
    <row r="62" x14ac:dyDescent="0.2"/>
    <row r="63" x14ac:dyDescent="0.2"/>
    <row r="64" x14ac:dyDescent="0.2"/>
    <row r="65" x14ac:dyDescent="0.2"/>
    <row r="66" x14ac:dyDescent="0.2"/>
    <row r="67" x14ac:dyDescent="0.2"/>
    <row r="68" x14ac:dyDescent="0.2"/>
    <row r="69" x14ac:dyDescent="0.2"/>
    <row r="70" x14ac:dyDescent="0.2"/>
    <row r="71" x14ac:dyDescent="0.2"/>
    <row r="72" x14ac:dyDescent="0.2"/>
    <row r="73" x14ac:dyDescent="0.2"/>
    <row r="74" x14ac:dyDescent="0.2"/>
    <row r="75" x14ac:dyDescent="0.2"/>
    <row r="76" x14ac:dyDescent="0.2"/>
    <row r="77" x14ac:dyDescent="0.2"/>
    <row r="78" x14ac:dyDescent="0.2"/>
    <row r="79" x14ac:dyDescent="0.2"/>
    <row r="80" x14ac:dyDescent="0.2"/>
    <row r="81" x14ac:dyDescent="0.2"/>
    <row r="82" x14ac:dyDescent="0.2"/>
    <row r="83" x14ac:dyDescent="0.2"/>
    <row r="84" x14ac:dyDescent="0.2"/>
    <row r="85" x14ac:dyDescent="0.2"/>
    <row r="86" x14ac:dyDescent="0.2"/>
    <row r="87" x14ac:dyDescent="0.2"/>
    <row r="88" x14ac:dyDescent="0.2"/>
    <row r="89" x14ac:dyDescent="0.2"/>
    <row r="90" x14ac:dyDescent="0.2"/>
    <row r="91" x14ac:dyDescent="0.2"/>
    <row r="92" x14ac:dyDescent="0.2"/>
    <row r="93" x14ac:dyDescent="0.2"/>
    <row r="94" x14ac:dyDescent="0.2"/>
    <row r="95" x14ac:dyDescent="0.2"/>
    <row r="96" x14ac:dyDescent="0.2"/>
    <row r="97" x14ac:dyDescent="0.2"/>
    <row r="98" x14ac:dyDescent="0.2"/>
    <row r="99" x14ac:dyDescent="0.2"/>
    <row r="100" x14ac:dyDescent="0.2"/>
    <row r="101" x14ac:dyDescent="0.2"/>
    <row r="102" x14ac:dyDescent="0.2"/>
    <row r="103" x14ac:dyDescent="0.2"/>
    <row r="104" x14ac:dyDescent="0.2"/>
    <row r="105" x14ac:dyDescent="0.2"/>
    <row r="106" x14ac:dyDescent="0.2"/>
    <row r="107" x14ac:dyDescent="0.2"/>
    <row r="108" x14ac:dyDescent="0.2"/>
    <row r="109" x14ac:dyDescent="0.2"/>
    <row r="110" x14ac:dyDescent="0.2"/>
    <row r="111" x14ac:dyDescent="0.2"/>
    <row r="112" x14ac:dyDescent="0.2"/>
    <row r="113" x14ac:dyDescent="0.2"/>
    <row r="114" x14ac:dyDescent="0.2"/>
    <row r="115" x14ac:dyDescent="0.2"/>
    <row r="116" x14ac:dyDescent="0.2"/>
    <row r="117" x14ac:dyDescent="0.2"/>
    <row r="118" x14ac:dyDescent="0.2"/>
    <row r="119" x14ac:dyDescent="0.2"/>
    <row r="120" x14ac:dyDescent="0.2"/>
    <row r="121" x14ac:dyDescent="0.2"/>
    <row r="122" x14ac:dyDescent="0.2"/>
    <row r="123" x14ac:dyDescent="0.2"/>
    <row r="124" x14ac:dyDescent="0.2"/>
    <row r="125" x14ac:dyDescent="0.2"/>
  </sheetData>
  <mergeCells count="58">
    <mergeCell ref="A45:D45"/>
    <mergeCell ref="F45:H45"/>
    <mergeCell ref="J45:N45"/>
    <mergeCell ref="A39:N39"/>
    <mergeCell ref="A40:N40"/>
    <mergeCell ref="A41:N41"/>
    <mergeCell ref="A42:N42"/>
    <mergeCell ref="A43:N43"/>
    <mergeCell ref="A44:B44"/>
    <mergeCell ref="J44:N44"/>
    <mergeCell ref="A38:N38"/>
    <mergeCell ref="I23:K23"/>
    <mergeCell ref="M23:N23"/>
    <mergeCell ref="A25:H25"/>
    <mergeCell ref="I25:K25"/>
    <mergeCell ref="A27:N28"/>
    <mergeCell ref="A30:N33"/>
    <mergeCell ref="M34:N34"/>
    <mergeCell ref="A36:N36"/>
    <mergeCell ref="A37:H37"/>
    <mergeCell ref="I37:L37"/>
    <mergeCell ref="M37:N37"/>
    <mergeCell ref="A22:H22"/>
    <mergeCell ref="I22:K22"/>
    <mergeCell ref="M22:N22"/>
    <mergeCell ref="A14:B14"/>
    <mergeCell ref="C14:H14"/>
    <mergeCell ref="I14:K14"/>
    <mergeCell ref="L14:N14"/>
    <mergeCell ref="A15:B15"/>
    <mergeCell ref="C15:H15"/>
    <mergeCell ref="I15:K15"/>
    <mergeCell ref="L15:N15"/>
    <mergeCell ref="A16:H16"/>
    <mergeCell ref="L16:N16"/>
    <mergeCell ref="A18:N18"/>
    <mergeCell ref="A20:K20"/>
    <mergeCell ref="L20:N20"/>
    <mergeCell ref="A12:B12"/>
    <mergeCell ref="C12:H12"/>
    <mergeCell ref="I12:K12"/>
    <mergeCell ref="L12:N12"/>
    <mergeCell ref="A13:B13"/>
    <mergeCell ref="C13:H13"/>
    <mergeCell ref="I13:K13"/>
    <mergeCell ref="L13:N13"/>
    <mergeCell ref="A11:N11"/>
    <mergeCell ref="A1:N1"/>
    <mergeCell ref="A2:N2"/>
    <mergeCell ref="A3:E3"/>
    <mergeCell ref="I3:N3"/>
    <mergeCell ref="G4:H4"/>
    <mergeCell ref="J4:L4"/>
    <mergeCell ref="I5:N5"/>
    <mergeCell ref="I6:N6"/>
    <mergeCell ref="I7:N7"/>
    <mergeCell ref="I8:N8"/>
    <mergeCell ref="A10:N10"/>
  </mergeCells>
  <conditionalFormatting sqref="L16:N16">
    <cfRule type="expression" dxfId="10" priority="3">
      <formula>LEN($L$16)&lt;&gt;13</formula>
    </cfRule>
  </conditionalFormatting>
  <conditionalFormatting sqref="M22:N22">
    <cfRule type="expression" dxfId="9" priority="1">
      <formula>AND(OR($L$13="ledig",$L$13="geschieden",$L$13="verwitwet"),$E$14="Nein")</formula>
    </cfRule>
  </conditionalFormatting>
  <conditionalFormatting sqref="M23:N23">
    <cfRule type="expression" dxfId="8" priority="4">
      <formula>OR($L$13="verheiratet",$L$13="eingetragene Partnerschaft",AND($L$13="ledig",$E$14="Ja"),AND($L$13="verwitwet",$E$14="Ja"),AND($L$13="geschieden",$E$14="Ja"))</formula>
    </cfRule>
  </conditionalFormatting>
  <dataValidations count="2">
    <dataValidation allowBlank="1" showInputMessage="1" showErrorMessage="1" promptTitle="Eingabe" prompt="Zahl ohne Punkte eingeben!" sqref="L16:N16" xr:uid="{56F2192B-F398-4AE6-BE6B-CFE2898BAFF6}"/>
    <dataValidation type="date" allowBlank="1" showInputMessage="1" showErrorMessage="1" sqref="J4:L4 N4" xr:uid="{12E4AF24-222D-45F8-AC12-5190806D88E7}">
      <formula1>43101</formula1>
      <formula2>73050</formula2>
    </dataValidation>
  </dataValidations>
  <pageMargins left="0.78740157480314965" right="0.31496062992125984" top="1.5748031496062993" bottom="0.39370078740157483" header="0.39370078740157483" footer="0.11811023622047245"/>
  <pageSetup paperSize="9" scale="62" orientation="portrait" r:id="rId1"/>
  <headerFooter scaleWithDoc="0"/>
  <legacyDrawingHF r:id="rId2"/>
  <extLst>
    <ext xmlns:x14="http://schemas.microsoft.com/office/spreadsheetml/2009/9/main" uri="{78C0D931-6437-407d-A8EE-F0AAD7539E65}">
      <x14:conditionalFormattings>
        <x14:conditionalFormatting xmlns:xm="http://schemas.microsoft.com/office/excel/2006/main">
          <x14:cfRule type="expression" priority="2" id="{83F0AD81-8415-461E-943F-9B61C493B595}">
            <xm:f>OR($L$13=Cockpit!$J$5,$L$13=Cockpit!$J$6)</xm:f>
            <x14:dxf>
              <font>
                <strike val="0"/>
                <color theme="0"/>
              </font>
              <fill>
                <patternFill>
                  <bgColor theme="0"/>
                </patternFill>
              </fill>
            </x14:dxf>
          </x14:cfRule>
          <xm:sqref>I22:K23</xm:sqref>
        </x14:conditionalFormatting>
      </x14:conditionalFormattings>
    </ext>
    <ext xmlns:x14="http://schemas.microsoft.com/office/spreadsheetml/2009/9/main" uri="{CCE6A557-97BC-4b89-ADB6-D9C93CAAB3DF}">
      <x14:dataValidations xmlns:xm="http://schemas.microsoft.com/office/excel/2006/main" count="8">
        <x14:dataValidation type="list" allowBlank="1" showInputMessage="1" showErrorMessage="1" xr:uid="{F4CF3CB4-B475-495E-83DE-D2756F1C99BD}">
          <x14:formula1>
            <xm:f>Cockpit!$E$20:$E$39</xm:f>
          </x14:formula1>
          <xm:sqref>I3:N3</xm:sqref>
        </x14:dataValidation>
        <x14:dataValidation type="list" allowBlank="1" showInputMessage="1" showErrorMessage="1" xr:uid="{8EBEFD63-373E-4500-AE6A-47045285D243}">
          <x14:formula1>
            <xm:f>Cockpit!$C$2:$C$7</xm:f>
          </x14:formula1>
          <xm:sqref>I5:N5</xm:sqref>
        </x14:dataValidation>
        <x14:dataValidation type="list" allowBlank="1" showInputMessage="1" showErrorMessage="1" xr:uid="{F3745905-2759-4A94-90FA-284F8746260E}">
          <x14:formula1>
            <xm:f>Cockpit!$J$2:$J$6</xm:f>
          </x14:formula1>
          <xm:sqref>L13:N13</xm:sqref>
        </x14:dataValidation>
        <x14:dataValidation type="list" allowBlank="1" showInputMessage="1" showErrorMessage="1" xr:uid="{E40E2139-677C-4767-BF4F-DD58E9FC91C3}">
          <x14:formula1>
            <xm:f>Cockpit!$F$2:$F$3</xm:f>
          </x14:formula1>
          <xm:sqref>C13:H13</xm:sqref>
        </x14:dataValidation>
        <x14:dataValidation type="list" allowBlank="1" showInputMessage="1" showErrorMessage="1" xr:uid="{B3708F5C-04CC-4723-8D64-6FEF0E59FA0E}">
          <x14:formula1>
            <xm:f>Cockpit!$J$11:$J$12</xm:f>
          </x14:formula1>
          <xm:sqref>I23</xm:sqref>
        </x14:dataValidation>
        <x14:dataValidation type="list" allowBlank="1" showInputMessage="1" showErrorMessage="1" xr:uid="{83D0C6BB-4645-4822-9AD6-E821D184C02F}">
          <x14:formula1>
            <xm:f>Cockpit!$J$14:$J$15</xm:f>
          </x14:formula1>
          <xm:sqref>M23:N23</xm:sqref>
        </x14:dataValidation>
        <x14:dataValidation type="list" allowBlank="1" showInputMessage="1" showErrorMessage="1" xr:uid="{96933C5E-60E8-40B2-851B-6AF5A5C00980}">
          <x14:formula1>
            <xm:f>Cockpit!$A$11:$A$15</xm:f>
          </x14:formula1>
          <xm:sqref>C14:H14</xm:sqref>
        </x14:dataValidation>
        <x14:dataValidation type="list" allowBlank="1" showInputMessage="1" showErrorMessage="1" xr:uid="{F84F98F3-9728-47D2-8EAC-8CE9CA5A99A2}">
          <x14:formula1>
            <xm:f>Cockpit!$F$11:$F$12</xm:f>
          </x14:formula1>
          <xm:sqref>L20:N20 I25:K25 M34:N34 J45:N45</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06BB94-6F7A-4E58-822C-4799A119F401}">
  <sheetPr>
    <pageSetUpPr fitToPage="1"/>
  </sheetPr>
  <dimension ref="A1:O125"/>
  <sheetViews>
    <sheetView showGridLines="0" showRuler="0" topLeftCell="A38" zoomScale="120" zoomScaleNormal="120" zoomScalePageLayoutView="130" workbookViewId="0">
      <selection activeCell="L48" sqref="L48"/>
    </sheetView>
  </sheetViews>
  <sheetFormatPr baseColWidth="10" defaultColWidth="11" defaultRowHeight="13.5" zeroHeight="1" x14ac:dyDescent="0.2"/>
  <cols>
    <col min="1" max="2" width="11.625" customWidth="1"/>
    <col min="3" max="3" width="4.875" customWidth="1"/>
    <col min="4" max="4" width="5" customWidth="1"/>
    <col min="5" max="7" width="4.875" customWidth="1"/>
    <col min="8" max="8" width="5" customWidth="1"/>
    <col min="9" max="11" width="7.5" customWidth="1"/>
    <col min="12" max="12" width="10" customWidth="1"/>
    <col min="13" max="13" width="5.5" customWidth="1"/>
    <col min="14" max="14" width="19.375" customWidth="1"/>
  </cols>
  <sheetData>
    <row r="1" spans="1:15" ht="35.25" customHeight="1" x14ac:dyDescent="0.2">
      <c r="A1" s="47" t="s">
        <v>321</v>
      </c>
      <c r="B1" s="48"/>
      <c r="C1" s="48"/>
      <c r="D1" s="48"/>
      <c r="E1" s="48"/>
      <c r="F1" s="48"/>
      <c r="G1" s="48"/>
      <c r="H1" s="48"/>
      <c r="I1" s="48"/>
      <c r="J1" s="48"/>
      <c r="K1" s="48"/>
      <c r="L1" s="48"/>
      <c r="M1" s="48"/>
      <c r="N1" s="48"/>
      <c r="O1" s="43" t="s">
        <v>396</v>
      </c>
    </row>
    <row r="2" spans="1:15" ht="18.75" customHeight="1" x14ac:dyDescent="0.2">
      <c r="A2" s="49" t="s">
        <v>289</v>
      </c>
      <c r="B2" s="50"/>
      <c r="C2" s="50"/>
      <c r="D2" s="50"/>
      <c r="E2" s="50"/>
      <c r="F2" s="50"/>
      <c r="G2" s="50"/>
      <c r="H2" s="50"/>
      <c r="I2" s="50"/>
      <c r="J2" s="51"/>
      <c r="K2" s="51"/>
      <c r="L2" s="51"/>
      <c r="M2" s="51"/>
      <c r="N2" s="51"/>
    </row>
    <row r="3" spans="1:15" s="11" customFormat="1" ht="13.5" customHeight="1" x14ac:dyDescent="0.2">
      <c r="A3" s="52" t="s">
        <v>290</v>
      </c>
      <c r="B3" s="52"/>
      <c r="C3" s="53"/>
      <c r="D3" s="53"/>
      <c r="E3" s="53"/>
      <c r="F3" s="37"/>
      <c r="G3" s="37"/>
      <c r="H3" s="37"/>
      <c r="I3" s="117"/>
      <c r="J3" s="117"/>
      <c r="K3" s="117"/>
      <c r="L3" s="117"/>
      <c r="M3" s="117"/>
      <c r="N3" s="117"/>
      <c r="O3" s="10"/>
    </row>
    <row r="4" spans="1:15" s="11" customFormat="1" ht="13.5" customHeight="1" x14ac:dyDescent="0.2">
      <c r="A4" s="38" t="s">
        <v>291</v>
      </c>
      <c r="B4" s="38"/>
      <c r="C4" s="39"/>
      <c r="D4" s="39"/>
      <c r="E4" s="40"/>
      <c r="F4" s="41"/>
      <c r="G4" s="55"/>
      <c r="H4" s="53"/>
      <c r="I4" s="28" t="s">
        <v>292</v>
      </c>
      <c r="J4" s="118"/>
      <c r="K4" s="119"/>
      <c r="L4" s="119"/>
      <c r="M4" s="28" t="s">
        <v>293</v>
      </c>
      <c r="N4" s="29"/>
    </row>
    <row r="5" spans="1:15" s="11" customFormat="1" ht="13.5" customHeight="1" x14ac:dyDescent="0.2">
      <c r="A5" s="42" t="s">
        <v>280</v>
      </c>
      <c r="B5" s="42"/>
      <c r="C5" s="42"/>
      <c r="D5" s="37"/>
      <c r="E5" s="37"/>
      <c r="F5" s="37"/>
      <c r="G5" s="37"/>
      <c r="H5" s="37"/>
      <c r="I5" s="120"/>
      <c r="J5" s="112"/>
      <c r="K5" s="112"/>
      <c r="L5" s="112"/>
      <c r="M5" s="112"/>
      <c r="N5" s="112"/>
    </row>
    <row r="6" spans="1:15" s="11" customFormat="1" ht="13.5" customHeight="1" x14ac:dyDescent="0.2">
      <c r="A6" s="42" t="s">
        <v>294</v>
      </c>
      <c r="B6" s="42"/>
      <c r="C6" s="42"/>
      <c r="D6" s="37"/>
      <c r="E6" s="37"/>
      <c r="F6" s="37"/>
      <c r="G6" s="37"/>
      <c r="H6" s="37"/>
      <c r="I6" s="121"/>
      <c r="J6" s="121"/>
      <c r="K6" s="121"/>
      <c r="L6" s="121"/>
      <c r="M6" s="121"/>
      <c r="N6" s="121"/>
      <c r="O6" s="12"/>
    </row>
    <row r="7" spans="1:15" s="11" customFormat="1" ht="13.5" customHeight="1" x14ac:dyDescent="0.2">
      <c r="A7" s="42" t="s">
        <v>285</v>
      </c>
      <c r="B7" s="42"/>
      <c r="C7" s="42"/>
      <c r="D7" s="37"/>
      <c r="E7" s="37"/>
      <c r="F7" s="37"/>
      <c r="G7" s="37"/>
      <c r="H7" s="37"/>
      <c r="I7" s="122" t="str">
        <f>IFERROR(VLOOKUP(I3,Cockpit!$E$20:$K$45,4,FALSE)&amp;" "&amp;VLOOKUP(I3,Cockpit!$E$20:$K$45,5,FALSE)&amp;" "&amp;VLOOKUP(I3,Cockpit!$E$20:$K$45,6,FALSE),"")</f>
        <v/>
      </c>
      <c r="J7" s="122"/>
      <c r="K7" s="122"/>
      <c r="L7" s="122"/>
      <c r="M7" s="122"/>
      <c r="N7" s="122"/>
      <c r="O7" s="12"/>
    </row>
    <row r="8" spans="1:15" s="11" customFormat="1" ht="13.5" customHeight="1" x14ac:dyDescent="0.2">
      <c r="A8" s="42" t="s">
        <v>295</v>
      </c>
      <c r="B8" s="42"/>
      <c r="C8" s="42"/>
      <c r="D8" s="37"/>
      <c r="E8" s="37"/>
      <c r="F8" s="37"/>
      <c r="G8" s="37"/>
      <c r="H8" s="37"/>
      <c r="I8" s="123" t="str">
        <f>IFERROR(VLOOKUP(I3,Cockpit!$E$20:$K$45,7,FALSE),"")</f>
        <v/>
      </c>
      <c r="J8" s="123"/>
      <c r="K8" s="123"/>
      <c r="L8" s="123"/>
      <c r="M8" s="123"/>
      <c r="N8" s="123"/>
    </row>
    <row r="9" spans="1:15" ht="7.5" customHeight="1" x14ac:dyDescent="0.2">
      <c r="A9" s="13"/>
      <c r="B9" s="13"/>
      <c r="C9" s="13"/>
      <c r="D9" s="14"/>
      <c r="E9" s="14"/>
      <c r="F9" s="14"/>
      <c r="G9" s="14"/>
      <c r="H9" s="14"/>
      <c r="I9" s="14"/>
      <c r="J9" s="14"/>
      <c r="K9" s="14"/>
      <c r="L9" s="14"/>
      <c r="M9" s="14"/>
      <c r="N9" s="14"/>
    </row>
    <row r="10" spans="1:15" ht="25.5" customHeight="1" x14ac:dyDescent="0.2">
      <c r="A10" s="61" t="s">
        <v>322</v>
      </c>
      <c r="B10" s="62"/>
      <c r="C10" s="62"/>
      <c r="D10" s="62"/>
      <c r="E10" s="62"/>
      <c r="F10" s="62"/>
      <c r="G10" s="62"/>
      <c r="H10" s="62"/>
      <c r="I10" s="62"/>
      <c r="J10" s="63"/>
      <c r="K10" s="63"/>
      <c r="L10" s="63"/>
      <c r="M10" s="63"/>
      <c r="N10" s="63"/>
    </row>
    <row r="11" spans="1:15" ht="5.25" customHeight="1" x14ac:dyDescent="0.2">
      <c r="A11" s="64"/>
      <c r="B11" s="64"/>
      <c r="C11" s="64"/>
      <c r="D11" s="64"/>
      <c r="E11" s="64"/>
      <c r="F11" s="64"/>
      <c r="G11" s="64"/>
      <c r="H11" s="64"/>
      <c r="I11" s="64"/>
      <c r="J11" s="64"/>
      <c r="K11" s="64"/>
      <c r="L11" s="64"/>
      <c r="M11" s="64"/>
      <c r="N11" s="64"/>
    </row>
    <row r="12" spans="1:15" ht="27" customHeight="1" x14ac:dyDescent="0.2">
      <c r="A12" s="44" t="s">
        <v>323</v>
      </c>
      <c r="B12" s="45"/>
      <c r="C12" s="116"/>
      <c r="D12" s="116"/>
      <c r="E12" s="116"/>
      <c r="F12" s="116"/>
      <c r="G12" s="116"/>
      <c r="H12" s="116"/>
      <c r="I12" s="44" t="s">
        <v>324</v>
      </c>
      <c r="J12" s="45"/>
      <c r="K12" s="45"/>
      <c r="L12" s="116"/>
      <c r="M12" s="116"/>
      <c r="N12" s="116"/>
    </row>
    <row r="13" spans="1:15" ht="27" customHeight="1" x14ac:dyDescent="0.2">
      <c r="A13" s="44" t="s">
        <v>325</v>
      </c>
      <c r="B13" s="45"/>
      <c r="C13" s="112"/>
      <c r="D13" s="112"/>
      <c r="E13" s="112"/>
      <c r="F13" s="112"/>
      <c r="G13" s="112"/>
      <c r="H13" s="112"/>
      <c r="I13" s="44" t="s">
        <v>327</v>
      </c>
      <c r="J13" s="45"/>
      <c r="K13" s="104"/>
      <c r="L13" s="112"/>
      <c r="M13" s="112"/>
      <c r="N13" s="112"/>
    </row>
    <row r="14" spans="1:15" ht="27" customHeight="1" x14ac:dyDescent="0.2">
      <c r="A14" s="44" t="s">
        <v>329</v>
      </c>
      <c r="B14" s="44"/>
      <c r="C14" s="111"/>
      <c r="D14" s="111"/>
      <c r="E14" s="111"/>
      <c r="F14" s="111"/>
      <c r="G14" s="111"/>
      <c r="H14" s="111"/>
      <c r="I14" s="44" t="s">
        <v>331</v>
      </c>
      <c r="J14" s="44"/>
      <c r="K14" s="44"/>
      <c r="L14" s="112"/>
      <c r="M14" s="112"/>
      <c r="N14" s="112"/>
    </row>
    <row r="15" spans="1:15" ht="27" customHeight="1" x14ac:dyDescent="0.2">
      <c r="A15" s="44" t="s">
        <v>332</v>
      </c>
      <c r="B15" s="44"/>
      <c r="C15" s="113"/>
      <c r="D15" s="113"/>
      <c r="E15" s="113"/>
      <c r="F15" s="113"/>
      <c r="G15" s="113"/>
      <c r="H15" s="113"/>
      <c r="I15" s="44" t="s">
        <v>333</v>
      </c>
      <c r="J15" s="44"/>
      <c r="K15" s="44"/>
      <c r="L15" s="112"/>
      <c r="M15" s="112"/>
      <c r="N15" s="112"/>
    </row>
    <row r="16" spans="1:15" ht="27" customHeight="1" x14ac:dyDescent="0.2">
      <c r="A16" s="79" t="s">
        <v>353</v>
      </c>
      <c r="B16" s="80"/>
      <c r="C16" s="80"/>
      <c r="D16" s="80"/>
      <c r="E16" s="80"/>
      <c r="F16" s="80"/>
      <c r="G16" s="80"/>
      <c r="H16" s="80"/>
      <c r="I16" s="15"/>
      <c r="J16" s="15"/>
      <c r="K16" s="15"/>
      <c r="L16" s="114"/>
      <c r="M16" s="114"/>
      <c r="N16" s="114"/>
      <c r="O16" s="36" t="str">
        <f ca="1">Tabelle!AT2</f>
        <v/>
      </c>
    </row>
    <row r="17" spans="1:14" ht="13.5" customHeight="1" x14ac:dyDescent="0.2"/>
    <row r="18" spans="1:14" ht="24" customHeight="1" x14ac:dyDescent="0.2">
      <c r="A18" s="65" t="s">
        <v>335</v>
      </c>
      <c r="B18" s="66"/>
      <c r="C18" s="66"/>
      <c r="D18" s="66"/>
      <c r="E18" s="66"/>
      <c r="F18" s="66"/>
      <c r="G18" s="66"/>
      <c r="H18" s="66"/>
      <c r="I18" s="66"/>
      <c r="J18" s="67"/>
      <c r="K18" s="67"/>
      <c r="L18" s="67"/>
      <c r="M18" s="67"/>
      <c r="N18" s="67"/>
    </row>
    <row r="19" spans="1:14" ht="3.75" customHeight="1" x14ac:dyDescent="0.2"/>
    <row r="20" spans="1:14" s="11" customFormat="1" ht="54" customHeight="1" x14ac:dyDescent="0.2">
      <c r="A20" s="79" t="s">
        <v>336</v>
      </c>
      <c r="B20" s="80"/>
      <c r="C20" s="80"/>
      <c r="D20" s="80"/>
      <c r="E20" s="80"/>
      <c r="F20" s="80"/>
      <c r="G20" s="80"/>
      <c r="H20" s="80"/>
      <c r="I20" s="80"/>
      <c r="J20" s="80"/>
      <c r="K20" s="80"/>
      <c r="L20" s="115"/>
      <c r="M20" s="115"/>
      <c r="N20" s="115"/>
    </row>
    <row r="21" spans="1:14" s="11" customFormat="1" ht="13.5" customHeight="1" x14ac:dyDescent="0.2"/>
    <row r="22" spans="1:14" s="11" customFormat="1" ht="47.25" customHeight="1" x14ac:dyDescent="0.2">
      <c r="A22" s="79" t="s">
        <v>338</v>
      </c>
      <c r="B22" s="80"/>
      <c r="C22" s="80"/>
      <c r="D22" s="80"/>
      <c r="E22" s="80"/>
      <c r="F22" s="80"/>
      <c r="G22" s="80"/>
      <c r="H22" s="80"/>
      <c r="I22" s="83" t="s">
        <v>339</v>
      </c>
      <c r="J22" s="83"/>
      <c r="K22" s="83"/>
      <c r="M22" s="44" t="s">
        <v>355</v>
      </c>
      <c r="N22" s="45"/>
    </row>
    <row r="23" spans="1:14" s="11" customFormat="1" ht="13.5" customHeight="1" x14ac:dyDescent="0.2">
      <c r="B23" s="16"/>
      <c r="I23" s="96"/>
      <c r="J23" s="96"/>
      <c r="K23" s="107"/>
      <c r="L23" s="17"/>
      <c r="M23" s="108"/>
      <c r="N23" s="109"/>
    </row>
    <row r="24" spans="1:14" s="11" customFormat="1" ht="13.5" customHeight="1" x14ac:dyDescent="0.2"/>
    <row r="25" spans="1:14" s="11" customFormat="1" ht="27" customHeight="1" x14ac:dyDescent="0.2">
      <c r="A25" s="79" t="s">
        <v>340</v>
      </c>
      <c r="B25" s="80"/>
      <c r="C25" s="80"/>
      <c r="D25" s="80"/>
      <c r="E25" s="80"/>
      <c r="F25" s="80"/>
      <c r="G25" s="80"/>
      <c r="H25" s="80"/>
      <c r="I25" s="106"/>
      <c r="J25" s="106"/>
      <c r="K25" s="106"/>
    </row>
    <row r="26" spans="1:14" s="11" customFormat="1" ht="13.5" customHeight="1" thickBot="1" x14ac:dyDescent="0.25"/>
    <row r="27" spans="1:14" s="11" customFormat="1" ht="24.75" customHeight="1" x14ac:dyDescent="0.2">
      <c r="A27" s="89" t="s">
        <v>341</v>
      </c>
      <c r="B27" s="90"/>
      <c r="C27" s="90"/>
      <c r="D27" s="90"/>
      <c r="E27" s="90"/>
      <c r="F27" s="90"/>
      <c r="G27" s="90"/>
      <c r="H27" s="90"/>
      <c r="I27" s="90"/>
      <c r="J27" s="90"/>
      <c r="K27" s="90"/>
      <c r="L27" s="90"/>
      <c r="M27" s="90"/>
      <c r="N27" s="91"/>
    </row>
    <row r="28" spans="1:14" s="11" customFormat="1" ht="24.75" customHeight="1" thickBot="1" x14ac:dyDescent="0.25">
      <c r="A28" s="92"/>
      <c r="B28" s="93"/>
      <c r="C28" s="93"/>
      <c r="D28" s="93"/>
      <c r="E28" s="93"/>
      <c r="F28" s="93"/>
      <c r="G28" s="93"/>
      <c r="H28" s="93"/>
      <c r="I28" s="93"/>
      <c r="J28" s="93"/>
      <c r="K28" s="93"/>
      <c r="L28" s="93"/>
      <c r="M28" s="93"/>
      <c r="N28" s="94"/>
    </row>
    <row r="29" spans="1:14" s="11" customFormat="1" ht="12" x14ac:dyDescent="0.2">
      <c r="A29" s="18"/>
      <c r="B29" s="18"/>
      <c r="C29" s="18"/>
      <c r="D29" s="18"/>
      <c r="E29" s="18"/>
      <c r="F29" s="18"/>
      <c r="G29" s="18"/>
      <c r="H29" s="18"/>
      <c r="I29" s="18"/>
      <c r="J29" s="18"/>
      <c r="K29" s="18"/>
      <c r="L29" s="18"/>
      <c r="M29" s="18"/>
      <c r="N29" s="18"/>
    </row>
    <row r="30" spans="1:14" s="11" customFormat="1" ht="20.25" customHeight="1" x14ac:dyDescent="0.2">
      <c r="A30" s="95" t="s">
        <v>342</v>
      </c>
      <c r="B30" s="95"/>
      <c r="C30" s="95"/>
      <c r="D30" s="95"/>
      <c r="E30" s="95"/>
      <c r="F30" s="95"/>
      <c r="G30" s="95"/>
      <c r="H30" s="95"/>
      <c r="I30" s="95"/>
      <c r="J30" s="95"/>
      <c r="K30" s="95"/>
      <c r="L30" s="95"/>
      <c r="M30" s="95"/>
      <c r="N30" s="95"/>
    </row>
    <row r="31" spans="1:14" s="11" customFormat="1" ht="20.25" customHeight="1" x14ac:dyDescent="0.2">
      <c r="A31" s="95"/>
      <c r="B31" s="95"/>
      <c r="C31" s="95"/>
      <c r="D31" s="95"/>
      <c r="E31" s="95"/>
      <c r="F31" s="95"/>
      <c r="G31" s="95"/>
      <c r="H31" s="95"/>
      <c r="I31" s="95"/>
      <c r="J31" s="95"/>
      <c r="K31" s="95"/>
      <c r="L31" s="95"/>
      <c r="M31" s="95"/>
      <c r="N31" s="95"/>
    </row>
    <row r="32" spans="1:14" s="11" customFormat="1" ht="20.25" customHeight="1" x14ac:dyDescent="0.2">
      <c r="A32" s="95"/>
      <c r="B32" s="95"/>
      <c r="C32" s="95"/>
      <c r="D32" s="95"/>
      <c r="E32" s="95"/>
      <c r="F32" s="95"/>
      <c r="G32" s="95"/>
      <c r="H32" s="95"/>
      <c r="I32" s="95"/>
      <c r="J32" s="95"/>
      <c r="K32" s="95"/>
      <c r="L32" s="95"/>
      <c r="M32" s="95"/>
      <c r="N32" s="95"/>
    </row>
    <row r="33" spans="1:14" s="11" customFormat="1" ht="20.25" customHeight="1" x14ac:dyDescent="0.2">
      <c r="A33" s="95"/>
      <c r="B33" s="95"/>
      <c r="C33" s="95"/>
      <c r="D33" s="95"/>
      <c r="E33" s="95"/>
      <c r="F33" s="95"/>
      <c r="G33" s="95"/>
      <c r="H33" s="95"/>
      <c r="I33" s="95"/>
      <c r="J33" s="95"/>
      <c r="K33" s="95"/>
      <c r="L33" s="95"/>
      <c r="M33" s="95"/>
      <c r="N33" s="95"/>
    </row>
    <row r="34" spans="1:14" s="11" customFormat="1" ht="12" x14ac:dyDescent="0.2">
      <c r="A34" s="18"/>
      <c r="B34" s="18"/>
      <c r="C34" s="18"/>
      <c r="D34" s="18"/>
      <c r="E34" s="18"/>
      <c r="F34" s="18"/>
      <c r="G34" s="18"/>
      <c r="H34" s="18"/>
      <c r="I34" s="18"/>
      <c r="J34" s="18"/>
      <c r="K34" s="18"/>
      <c r="L34" s="18"/>
      <c r="M34" s="110"/>
      <c r="N34" s="110"/>
    </row>
    <row r="35" spans="1:14" s="11" customFormat="1" ht="12" x14ac:dyDescent="0.2">
      <c r="A35" s="18"/>
      <c r="B35" s="18"/>
      <c r="C35" s="18"/>
      <c r="D35" s="18"/>
      <c r="E35" s="18"/>
      <c r="F35" s="18"/>
      <c r="G35" s="18"/>
      <c r="H35" s="18"/>
      <c r="I35" s="18"/>
      <c r="J35" s="18"/>
      <c r="K35" s="18"/>
      <c r="L35" s="18"/>
      <c r="M35" s="18"/>
      <c r="N35" s="18"/>
    </row>
    <row r="36" spans="1:14" s="11" customFormat="1" ht="30" customHeight="1" x14ac:dyDescent="0.2">
      <c r="A36" s="77" t="s">
        <v>352</v>
      </c>
      <c r="B36" s="77"/>
      <c r="C36" s="77"/>
      <c r="D36" s="77"/>
      <c r="E36" s="78"/>
      <c r="F36" s="78"/>
      <c r="G36" s="78"/>
      <c r="H36" s="78"/>
      <c r="I36" s="78"/>
      <c r="J36" s="78"/>
      <c r="K36" s="78"/>
      <c r="L36" s="78"/>
      <c r="M36" s="78"/>
      <c r="N36" s="78"/>
    </row>
    <row r="37" spans="1:14" s="11" customFormat="1" x14ac:dyDescent="0.2">
      <c r="A37" s="95"/>
      <c r="B37" s="95"/>
      <c r="C37" s="95"/>
      <c r="D37" s="95"/>
      <c r="E37" s="99"/>
      <c r="F37" s="99"/>
      <c r="G37" s="99"/>
      <c r="H37" s="99"/>
      <c r="I37" s="95"/>
      <c r="J37" s="95"/>
      <c r="K37" s="95"/>
      <c r="L37" s="95"/>
      <c r="M37" s="95"/>
      <c r="N37" s="95"/>
    </row>
    <row r="38" spans="1:14" s="11" customFormat="1" ht="103.5" customHeight="1" x14ac:dyDescent="0.2">
      <c r="A38" s="100" t="s">
        <v>343</v>
      </c>
      <c r="B38" s="100"/>
      <c r="C38" s="100"/>
      <c r="D38" s="100"/>
      <c r="E38" s="100"/>
      <c r="F38" s="100"/>
      <c r="G38" s="100"/>
      <c r="H38" s="100"/>
      <c r="I38" s="100"/>
      <c r="J38" s="100"/>
      <c r="K38" s="100"/>
      <c r="L38" s="100"/>
      <c r="M38" s="100"/>
      <c r="N38" s="100"/>
    </row>
    <row r="39" spans="1:14" s="11" customFormat="1" ht="12" customHeight="1" x14ac:dyDescent="0.2">
      <c r="A39" s="95"/>
      <c r="B39" s="99"/>
      <c r="C39" s="99"/>
      <c r="D39" s="99"/>
      <c r="E39" s="99"/>
      <c r="F39" s="99"/>
      <c r="G39" s="99"/>
      <c r="H39" s="99"/>
      <c r="I39" s="99"/>
      <c r="J39" s="99"/>
      <c r="K39" s="99"/>
      <c r="L39" s="99"/>
      <c r="M39" s="99"/>
      <c r="N39" s="99"/>
    </row>
    <row r="40" spans="1:14" s="11" customFormat="1" ht="79.5" customHeight="1" x14ac:dyDescent="0.2">
      <c r="A40" s="101" t="s">
        <v>344</v>
      </c>
      <c r="B40" s="68"/>
      <c r="C40" s="68"/>
      <c r="D40" s="68"/>
      <c r="E40" s="68"/>
      <c r="F40" s="68"/>
      <c r="G40" s="68"/>
      <c r="H40" s="68"/>
      <c r="I40" s="68"/>
      <c r="J40" s="68"/>
      <c r="K40" s="68"/>
      <c r="L40" s="68"/>
      <c r="M40" s="68"/>
      <c r="N40" s="68"/>
    </row>
    <row r="41" spans="1:14" s="11" customFormat="1" ht="13.5" customHeight="1" x14ac:dyDescent="0.2">
      <c r="A41" s="95"/>
      <c r="B41" s="99"/>
      <c r="C41" s="99"/>
      <c r="D41" s="99"/>
      <c r="E41" s="99"/>
      <c r="F41" s="99"/>
      <c r="G41" s="99"/>
      <c r="H41" s="99"/>
      <c r="I41" s="99"/>
      <c r="J41" s="99"/>
      <c r="K41" s="99"/>
      <c r="L41" s="99"/>
      <c r="M41" s="99"/>
      <c r="N41" s="99"/>
    </row>
    <row r="42" spans="1:14" s="11" customFormat="1" ht="75.75" customHeight="1" x14ac:dyDescent="0.2">
      <c r="A42" s="68" t="s">
        <v>345</v>
      </c>
      <c r="B42" s="68"/>
      <c r="C42" s="68"/>
      <c r="D42" s="68"/>
      <c r="E42" s="68"/>
      <c r="F42" s="68"/>
      <c r="G42" s="68"/>
      <c r="H42" s="68"/>
      <c r="I42" s="68"/>
      <c r="J42" s="68"/>
      <c r="K42" s="68"/>
      <c r="L42" s="68"/>
      <c r="M42" s="68"/>
      <c r="N42" s="68"/>
    </row>
    <row r="43" spans="1:14" s="11" customFormat="1" ht="60" customHeight="1" x14ac:dyDescent="0.2">
      <c r="A43" s="102" t="s">
        <v>406</v>
      </c>
      <c r="B43" s="103"/>
      <c r="C43" s="103"/>
      <c r="D43" s="103"/>
      <c r="E43" s="103"/>
      <c r="F43" s="103"/>
      <c r="G43" s="103"/>
      <c r="H43" s="103"/>
      <c r="I43" s="103"/>
      <c r="J43" s="103"/>
      <c r="K43" s="103"/>
      <c r="L43" s="103"/>
      <c r="M43" s="103"/>
      <c r="N43" s="103"/>
    </row>
    <row r="44" spans="1:14" s="11" customFormat="1" ht="45.75" customHeight="1" x14ac:dyDescent="0.2">
      <c r="A44" s="104" t="s">
        <v>346</v>
      </c>
      <c r="B44" s="80"/>
      <c r="F44" s="11" t="s">
        <v>347</v>
      </c>
      <c r="J44" s="105" t="s">
        <v>348</v>
      </c>
      <c r="K44" s="45"/>
      <c r="L44" s="45"/>
      <c r="M44" s="45"/>
      <c r="N44" s="45"/>
    </row>
    <row r="45" spans="1:14" s="11" customFormat="1" ht="18" customHeight="1" x14ac:dyDescent="0.2">
      <c r="A45" s="96"/>
      <c r="B45" s="96"/>
      <c r="C45" s="96"/>
      <c r="D45" s="96"/>
      <c r="F45" s="97"/>
      <c r="G45" s="97"/>
      <c r="H45" s="97"/>
      <c r="J45" s="106"/>
      <c r="K45" s="106"/>
      <c r="L45" s="106"/>
      <c r="M45" s="106"/>
      <c r="N45" s="106"/>
    </row>
    <row r="46" spans="1:14" ht="9.75" customHeight="1" x14ac:dyDescent="0.2">
      <c r="A46" s="11"/>
      <c r="B46" s="11"/>
      <c r="C46" s="11"/>
      <c r="D46" s="11"/>
      <c r="F46" s="11"/>
      <c r="G46" s="11"/>
      <c r="H46" s="11"/>
      <c r="I46" s="19"/>
      <c r="J46" s="19"/>
      <c r="K46" s="19"/>
      <c r="L46" s="19"/>
      <c r="M46" s="19"/>
      <c r="N46" s="19"/>
    </row>
    <row r="47" spans="1:14" ht="13.5" customHeight="1" x14ac:dyDescent="0.2">
      <c r="A47" s="19"/>
      <c r="B47" s="19"/>
      <c r="C47" s="19"/>
      <c r="D47" s="19"/>
      <c r="E47" s="19"/>
      <c r="F47" s="19"/>
      <c r="G47" s="19"/>
      <c r="H47" s="19"/>
      <c r="I47" s="19"/>
      <c r="J47" s="19"/>
      <c r="K47" s="19"/>
      <c r="L47" s="19"/>
      <c r="M47" s="19"/>
      <c r="N47" s="19"/>
    </row>
    <row r="48" spans="1:14" x14ac:dyDescent="0.2">
      <c r="I48" s="19"/>
      <c r="J48" s="19"/>
      <c r="K48" s="19"/>
      <c r="L48" s="19"/>
      <c r="M48" s="19"/>
      <c r="N48" s="19"/>
    </row>
    <row r="49" x14ac:dyDescent="0.2"/>
    <row r="50" x14ac:dyDescent="0.2"/>
    <row r="51" x14ac:dyDescent="0.2"/>
    <row r="52" x14ac:dyDescent="0.2"/>
    <row r="53" x14ac:dyDescent="0.2"/>
    <row r="54" x14ac:dyDescent="0.2"/>
    <row r="55" x14ac:dyDescent="0.2"/>
    <row r="56" x14ac:dyDescent="0.2"/>
    <row r="57" x14ac:dyDescent="0.2"/>
    <row r="58" x14ac:dyDescent="0.2"/>
    <row r="59" x14ac:dyDescent="0.2"/>
    <row r="60" x14ac:dyDescent="0.2"/>
    <row r="61" x14ac:dyDescent="0.2"/>
    <row r="62" x14ac:dyDescent="0.2"/>
    <row r="63" x14ac:dyDescent="0.2"/>
    <row r="64" x14ac:dyDescent="0.2"/>
    <row r="65" x14ac:dyDescent="0.2"/>
    <row r="66" x14ac:dyDescent="0.2"/>
    <row r="67" x14ac:dyDescent="0.2"/>
    <row r="68" x14ac:dyDescent="0.2"/>
    <row r="69" x14ac:dyDescent="0.2"/>
    <row r="70" x14ac:dyDescent="0.2"/>
    <row r="71" x14ac:dyDescent="0.2"/>
    <row r="72" x14ac:dyDescent="0.2"/>
    <row r="73" x14ac:dyDescent="0.2"/>
    <row r="74" x14ac:dyDescent="0.2"/>
    <row r="75" x14ac:dyDescent="0.2"/>
    <row r="76" x14ac:dyDescent="0.2"/>
    <row r="77" x14ac:dyDescent="0.2"/>
    <row r="78" x14ac:dyDescent="0.2"/>
    <row r="79" x14ac:dyDescent="0.2"/>
    <row r="80" x14ac:dyDescent="0.2"/>
    <row r="81" x14ac:dyDescent="0.2"/>
    <row r="82" x14ac:dyDescent="0.2"/>
    <row r="83" x14ac:dyDescent="0.2"/>
    <row r="84" x14ac:dyDescent="0.2"/>
    <row r="85" x14ac:dyDescent="0.2"/>
    <row r="86" x14ac:dyDescent="0.2"/>
    <row r="87" x14ac:dyDescent="0.2"/>
    <row r="88" x14ac:dyDescent="0.2"/>
    <row r="89" x14ac:dyDescent="0.2"/>
    <row r="90" x14ac:dyDescent="0.2"/>
    <row r="91" x14ac:dyDescent="0.2"/>
    <row r="92" x14ac:dyDescent="0.2"/>
    <row r="93" x14ac:dyDescent="0.2"/>
    <row r="94" x14ac:dyDescent="0.2"/>
    <row r="95" x14ac:dyDescent="0.2"/>
    <row r="96" x14ac:dyDescent="0.2"/>
    <row r="97" x14ac:dyDescent="0.2"/>
    <row r="98" x14ac:dyDescent="0.2"/>
    <row r="99" x14ac:dyDescent="0.2"/>
    <row r="100" x14ac:dyDescent="0.2"/>
    <row r="101" x14ac:dyDescent="0.2"/>
    <row r="102" x14ac:dyDescent="0.2"/>
    <row r="103" x14ac:dyDescent="0.2"/>
    <row r="104" x14ac:dyDescent="0.2"/>
    <row r="105" x14ac:dyDescent="0.2"/>
    <row r="106" x14ac:dyDescent="0.2"/>
    <row r="107" x14ac:dyDescent="0.2"/>
    <row r="108" x14ac:dyDescent="0.2"/>
    <row r="109" x14ac:dyDescent="0.2"/>
    <row r="110" x14ac:dyDescent="0.2"/>
    <row r="111" x14ac:dyDescent="0.2"/>
    <row r="112" x14ac:dyDescent="0.2"/>
    <row r="113" x14ac:dyDescent="0.2"/>
    <row r="114" x14ac:dyDescent="0.2"/>
    <row r="115" x14ac:dyDescent="0.2"/>
    <row r="116" x14ac:dyDescent="0.2"/>
    <row r="117" x14ac:dyDescent="0.2"/>
    <row r="118" x14ac:dyDescent="0.2"/>
    <row r="119" x14ac:dyDescent="0.2"/>
    <row r="120" x14ac:dyDescent="0.2"/>
    <row r="121" x14ac:dyDescent="0.2"/>
    <row r="122" x14ac:dyDescent="0.2"/>
    <row r="123" x14ac:dyDescent="0.2"/>
    <row r="124" x14ac:dyDescent="0.2"/>
    <row r="125" x14ac:dyDescent="0.2"/>
  </sheetData>
  <mergeCells count="58">
    <mergeCell ref="A45:D45"/>
    <mergeCell ref="F45:H45"/>
    <mergeCell ref="J45:N45"/>
    <mergeCell ref="A39:N39"/>
    <mergeCell ref="A40:N40"/>
    <mergeCell ref="A41:N41"/>
    <mergeCell ref="A42:N42"/>
    <mergeCell ref="A43:N43"/>
    <mergeCell ref="A44:B44"/>
    <mergeCell ref="J44:N44"/>
    <mergeCell ref="A38:N38"/>
    <mergeCell ref="I23:K23"/>
    <mergeCell ref="M23:N23"/>
    <mergeCell ref="A25:H25"/>
    <mergeCell ref="I25:K25"/>
    <mergeCell ref="A27:N28"/>
    <mergeCell ref="A30:N33"/>
    <mergeCell ref="M34:N34"/>
    <mergeCell ref="A36:N36"/>
    <mergeCell ref="A37:H37"/>
    <mergeCell ref="I37:L37"/>
    <mergeCell ref="M37:N37"/>
    <mergeCell ref="A22:H22"/>
    <mergeCell ref="I22:K22"/>
    <mergeCell ref="M22:N22"/>
    <mergeCell ref="A14:B14"/>
    <mergeCell ref="C14:H14"/>
    <mergeCell ref="I14:K14"/>
    <mergeCell ref="L14:N14"/>
    <mergeCell ref="A15:B15"/>
    <mergeCell ref="C15:H15"/>
    <mergeCell ref="I15:K15"/>
    <mergeCell ref="L15:N15"/>
    <mergeCell ref="A16:H16"/>
    <mergeCell ref="L16:N16"/>
    <mergeCell ref="A18:N18"/>
    <mergeCell ref="A20:K20"/>
    <mergeCell ref="L20:N20"/>
    <mergeCell ref="A12:B12"/>
    <mergeCell ref="C12:H12"/>
    <mergeCell ref="I12:K12"/>
    <mergeCell ref="L12:N12"/>
    <mergeCell ref="A13:B13"/>
    <mergeCell ref="C13:H13"/>
    <mergeCell ref="I13:K13"/>
    <mergeCell ref="L13:N13"/>
    <mergeCell ref="A11:N11"/>
    <mergeCell ref="A1:N1"/>
    <mergeCell ref="A2:N2"/>
    <mergeCell ref="A3:E3"/>
    <mergeCell ref="I3:N3"/>
    <mergeCell ref="G4:H4"/>
    <mergeCell ref="J4:L4"/>
    <mergeCell ref="I5:N5"/>
    <mergeCell ref="I6:N6"/>
    <mergeCell ref="I7:N7"/>
    <mergeCell ref="I8:N8"/>
    <mergeCell ref="A10:N10"/>
  </mergeCells>
  <conditionalFormatting sqref="L16:N16">
    <cfRule type="expression" dxfId="6" priority="3">
      <formula>LEN($L$16)&lt;&gt;13</formula>
    </cfRule>
  </conditionalFormatting>
  <conditionalFormatting sqref="M22:N22">
    <cfRule type="expression" dxfId="5" priority="1">
      <formula>AND(OR($L$13="ledig",$L$13="geschieden",$L$13="verwitwet"),$E$14="Nein")</formula>
    </cfRule>
  </conditionalFormatting>
  <conditionalFormatting sqref="M23:N23">
    <cfRule type="expression" dxfId="4" priority="4">
      <formula>OR($L$13="verheiratet",$L$13="eingetragene Partnerschaft",AND($L$13="ledig",$E$14="Ja"),AND($L$13="verwitwet",$E$14="Ja"),AND($L$13="geschieden",$E$14="Ja"))</formula>
    </cfRule>
  </conditionalFormatting>
  <dataValidations count="2">
    <dataValidation type="date" allowBlank="1" showInputMessage="1" showErrorMessage="1" sqref="J4:L4 N4" xr:uid="{2F40F780-BDF5-40DF-BB73-5FF40FF9ECCB}">
      <formula1>43101</formula1>
      <formula2>73050</formula2>
    </dataValidation>
    <dataValidation allowBlank="1" showInputMessage="1" showErrorMessage="1" promptTitle="Eingabe" prompt="Zahl ohne Punkte eingeben!" sqref="L16:N16" xr:uid="{10A22550-0587-49FF-8172-7124CC524BB8}"/>
  </dataValidations>
  <pageMargins left="0.78740157480314965" right="0.31496062992125984" top="1.5748031496062993" bottom="0.39370078740157483" header="0.39370078740157483" footer="0.11811023622047245"/>
  <pageSetup paperSize="9" scale="62" orientation="portrait" r:id="rId1"/>
  <headerFooter scaleWithDoc="0"/>
  <legacyDrawingHF r:id="rId2"/>
  <extLst>
    <ext xmlns:x14="http://schemas.microsoft.com/office/spreadsheetml/2009/9/main" uri="{78C0D931-6437-407d-A8EE-F0AAD7539E65}">
      <x14:conditionalFormattings>
        <x14:conditionalFormatting xmlns:xm="http://schemas.microsoft.com/office/excel/2006/main">
          <x14:cfRule type="expression" priority="2" id="{B224E36A-135C-498A-904C-29A2B8178CBE}">
            <xm:f>OR($L$13=Cockpit!$J$5,$L$13=Cockpit!$J$6)</xm:f>
            <x14:dxf>
              <font>
                <strike val="0"/>
                <color theme="0"/>
              </font>
              <fill>
                <patternFill>
                  <bgColor theme="0"/>
                </patternFill>
              </fill>
            </x14:dxf>
          </x14:cfRule>
          <xm:sqref>I22:K23</xm:sqref>
        </x14:conditionalFormatting>
      </x14:conditionalFormattings>
    </ext>
    <ext xmlns:x14="http://schemas.microsoft.com/office/spreadsheetml/2009/9/main" uri="{CCE6A557-97BC-4b89-ADB6-D9C93CAAB3DF}">
      <x14:dataValidations xmlns:xm="http://schemas.microsoft.com/office/excel/2006/main" count="8">
        <x14:dataValidation type="list" allowBlank="1" showInputMessage="1" showErrorMessage="1" xr:uid="{C79672B7-6485-41CC-8A09-1E18E693F468}">
          <x14:formula1>
            <xm:f>Cockpit!$F$11:$F$12</xm:f>
          </x14:formula1>
          <xm:sqref>L20:N20 I25:K25 M34:N34 J45:N45</xm:sqref>
        </x14:dataValidation>
        <x14:dataValidation type="list" allowBlank="1" showInputMessage="1" showErrorMessage="1" xr:uid="{53AC6BCA-8BE1-4948-ACBF-A47544EE3551}">
          <x14:formula1>
            <xm:f>Cockpit!$A$11:$A$15</xm:f>
          </x14:formula1>
          <xm:sqref>C14:H14</xm:sqref>
        </x14:dataValidation>
        <x14:dataValidation type="list" allowBlank="1" showInputMessage="1" showErrorMessage="1" xr:uid="{BB6B458F-188A-4982-A83B-E64C58527678}">
          <x14:formula1>
            <xm:f>Cockpit!$J$14:$J$15</xm:f>
          </x14:formula1>
          <xm:sqref>M23:N23</xm:sqref>
        </x14:dataValidation>
        <x14:dataValidation type="list" allowBlank="1" showInputMessage="1" showErrorMessage="1" xr:uid="{BC3910CD-0BFD-4FD2-A2E8-96E492036C17}">
          <x14:formula1>
            <xm:f>Cockpit!$J$11:$J$12</xm:f>
          </x14:formula1>
          <xm:sqref>I23</xm:sqref>
        </x14:dataValidation>
        <x14:dataValidation type="list" allowBlank="1" showInputMessage="1" showErrorMessage="1" xr:uid="{511417C9-0385-47B8-A1D4-239EBB7C8FB3}">
          <x14:formula1>
            <xm:f>Cockpit!$F$2:$F$3</xm:f>
          </x14:formula1>
          <xm:sqref>C13:H13</xm:sqref>
        </x14:dataValidation>
        <x14:dataValidation type="list" allowBlank="1" showInputMessage="1" showErrorMessage="1" xr:uid="{83D87A83-BC23-4DDE-86E2-F3BF060946E3}">
          <x14:formula1>
            <xm:f>Cockpit!$J$2:$J$6</xm:f>
          </x14:formula1>
          <xm:sqref>L13:N13</xm:sqref>
        </x14:dataValidation>
        <x14:dataValidation type="list" allowBlank="1" showInputMessage="1" showErrorMessage="1" xr:uid="{B0EEE554-DE24-4C45-A44D-73138D014F3D}">
          <x14:formula1>
            <xm:f>Cockpit!$C$2:$C$7</xm:f>
          </x14:formula1>
          <xm:sqref>I5:N5</xm:sqref>
        </x14:dataValidation>
        <x14:dataValidation type="list" allowBlank="1" showInputMessage="1" showErrorMessage="1" xr:uid="{0F01AD44-6BC3-410C-91E3-DF7886038D95}">
          <x14:formula1>
            <xm:f>Cockpit!$E$20:$E$39</xm:f>
          </x14:formula1>
          <xm:sqref>I3:N3</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728B87-143A-48D2-8294-4985D8D5C9D5}">
  <sheetPr>
    <pageSetUpPr fitToPage="1"/>
  </sheetPr>
  <dimension ref="A1:O125"/>
  <sheetViews>
    <sheetView showGridLines="0" tabSelected="1" showRuler="0" topLeftCell="A42" zoomScale="120" zoomScaleNormal="120" zoomScalePageLayoutView="130" workbookViewId="0">
      <selection activeCell="L48" sqref="L48"/>
    </sheetView>
  </sheetViews>
  <sheetFormatPr baseColWidth="10" defaultColWidth="11" defaultRowHeight="13.5" zeroHeight="1" x14ac:dyDescent="0.2"/>
  <cols>
    <col min="1" max="2" width="11.625" customWidth="1"/>
    <col min="3" max="3" width="4.875" customWidth="1"/>
    <col min="4" max="4" width="5" customWidth="1"/>
    <col min="5" max="7" width="4.875" customWidth="1"/>
    <col min="8" max="8" width="5" customWidth="1"/>
    <col min="9" max="11" width="7.5" customWidth="1"/>
    <col min="12" max="12" width="10" customWidth="1"/>
    <col min="13" max="13" width="5.5" customWidth="1"/>
    <col min="14" max="14" width="19.375" customWidth="1"/>
  </cols>
  <sheetData>
    <row r="1" spans="1:15" ht="35.25" customHeight="1" x14ac:dyDescent="0.2">
      <c r="A1" s="47" t="s">
        <v>321</v>
      </c>
      <c r="B1" s="48"/>
      <c r="C1" s="48"/>
      <c r="D1" s="48"/>
      <c r="E1" s="48"/>
      <c r="F1" s="48"/>
      <c r="G1" s="48"/>
      <c r="H1" s="48"/>
      <c r="I1" s="48"/>
      <c r="J1" s="48"/>
      <c r="K1" s="48"/>
      <c r="L1" s="48"/>
      <c r="M1" s="48"/>
      <c r="N1" s="48"/>
      <c r="O1" s="43" t="s">
        <v>396</v>
      </c>
    </row>
    <row r="2" spans="1:15" ht="18.75" customHeight="1" x14ac:dyDescent="0.2">
      <c r="A2" s="49" t="s">
        <v>289</v>
      </c>
      <c r="B2" s="50"/>
      <c r="C2" s="50"/>
      <c r="D2" s="50"/>
      <c r="E2" s="50"/>
      <c r="F2" s="50"/>
      <c r="G2" s="50"/>
      <c r="H2" s="50"/>
      <c r="I2" s="50"/>
      <c r="J2" s="51"/>
      <c r="K2" s="51"/>
      <c r="L2" s="51"/>
      <c r="M2" s="51"/>
      <c r="N2" s="51"/>
    </row>
    <row r="3" spans="1:15" s="11" customFormat="1" ht="13.5" customHeight="1" x14ac:dyDescent="0.2">
      <c r="A3" s="52" t="s">
        <v>290</v>
      </c>
      <c r="B3" s="52"/>
      <c r="C3" s="53"/>
      <c r="D3" s="53"/>
      <c r="E3" s="53"/>
      <c r="F3" s="37"/>
      <c r="G3" s="37"/>
      <c r="H3" s="37"/>
      <c r="I3" s="117"/>
      <c r="J3" s="117"/>
      <c r="K3" s="117"/>
      <c r="L3" s="117"/>
      <c r="M3" s="117"/>
      <c r="N3" s="117"/>
      <c r="O3" s="10"/>
    </row>
    <row r="4" spans="1:15" s="11" customFormat="1" ht="13.5" customHeight="1" x14ac:dyDescent="0.2">
      <c r="A4" s="38" t="s">
        <v>291</v>
      </c>
      <c r="B4" s="38"/>
      <c r="C4" s="39"/>
      <c r="D4" s="39"/>
      <c r="E4" s="40"/>
      <c r="F4" s="41"/>
      <c r="G4" s="55"/>
      <c r="H4" s="53"/>
      <c r="I4" s="28" t="s">
        <v>292</v>
      </c>
      <c r="J4" s="118"/>
      <c r="K4" s="119"/>
      <c r="L4" s="119"/>
      <c r="M4" s="28" t="s">
        <v>293</v>
      </c>
      <c r="N4" s="29"/>
    </row>
    <row r="5" spans="1:15" s="11" customFormat="1" ht="13.5" customHeight="1" x14ac:dyDescent="0.2">
      <c r="A5" s="42" t="s">
        <v>280</v>
      </c>
      <c r="B5" s="42"/>
      <c r="C5" s="42"/>
      <c r="D5" s="37"/>
      <c r="E5" s="37"/>
      <c r="F5" s="37"/>
      <c r="G5" s="37"/>
      <c r="H5" s="37"/>
      <c r="I5" s="120"/>
      <c r="J5" s="112"/>
      <c r="K5" s="112"/>
      <c r="L5" s="112"/>
      <c r="M5" s="112"/>
      <c r="N5" s="112"/>
    </row>
    <row r="6" spans="1:15" s="11" customFormat="1" ht="13.5" customHeight="1" x14ac:dyDescent="0.2">
      <c r="A6" s="42" t="s">
        <v>294</v>
      </c>
      <c r="B6" s="42"/>
      <c r="C6" s="42"/>
      <c r="D6" s="37"/>
      <c r="E6" s="37"/>
      <c r="F6" s="37"/>
      <c r="G6" s="37"/>
      <c r="H6" s="37"/>
      <c r="I6" s="121"/>
      <c r="J6" s="121"/>
      <c r="K6" s="121"/>
      <c r="L6" s="121"/>
      <c r="M6" s="121"/>
      <c r="N6" s="121"/>
      <c r="O6" s="12"/>
    </row>
    <row r="7" spans="1:15" s="11" customFormat="1" ht="13.5" customHeight="1" x14ac:dyDescent="0.2">
      <c r="A7" s="42" t="s">
        <v>285</v>
      </c>
      <c r="B7" s="42"/>
      <c r="C7" s="42"/>
      <c r="D7" s="37"/>
      <c r="E7" s="37"/>
      <c r="F7" s="37"/>
      <c r="G7" s="37"/>
      <c r="H7" s="37"/>
      <c r="I7" s="122" t="str">
        <f>IFERROR(VLOOKUP(I3,Cockpit!$E$20:$K$45,4,FALSE)&amp;" "&amp;VLOOKUP(I3,Cockpit!$E$20:$K$45,5,FALSE)&amp;" "&amp;VLOOKUP(I3,Cockpit!$E$20:$K$45,6,FALSE),"")</f>
        <v/>
      </c>
      <c r="J7" s="122"/>
      <c r="K7" s="122"/>
      <c r="L7" s="122"/>
      <c r="M7" s="122"/>
      <c r="N7" s="122"/>
      <c r="O7" s="12"/>
    </row>
    <row r="8" spans="1:15" s="11" customFormat="1" ht="13.5" customHeight="1" x14ac:dyDescent="0.2">
      <c r="A8" s="42" t="s">
        <v>295</v>
      </c>
      <c r="B8" s="42"/>
      <c r="C8" s="42"/>
      <c r="D8" s="37"/>
      <c r="E8" s="37"/>
      <c r="F8" s="37"/>
      <c r="G8" s="37"/>
      <c r="H8" s="37"/>
      <c r="I8" s="123" t="str">
        <f>IFERROR(VLOOKUP(I3,Cockpit!$E$20:$K$45,7,FALSE),"")</f>
        <v/>
      </c>
      <c r="J8" s="123"/>
      <c r="K8" s="123"/>
      <c r="L8" s="123"/>
      <c r="M8" s="123"/>
      <c r="N8" s="123"/>
    </row>
    <row r="9" spans="1:15" ht="7.5" customHeight="1" x14ac:dyDescent="0.2">
      <c r="A9" s="13"/>
      <c r="B9" s="13"/>
      <c r="C9" s="13"/>
      <c r="D9" s="14"/>
      <c r="E9" s="14"/>
      <c r="F9" s="14"/>
      <c r="G9" s="14"/>
      <c r="H9" s="14"/>
      <c r="I9" s="14"/>
      <c r="J9" s="14"/>
      <c r="K9" s="14"/>
      <c r="L9" s="14"/>
      <c r="M9" s="14"/>
      <c r="N9" s="14"/>
    </row>
    <row r="10" spans="1:15" ht="25.5" customHeight="1" x14ac:dyDescent="0.2">
      <c r="A10" s="61" t="s">
        <v>322</v>
      </c>
      <c r="B10" s="62"/>
      <c r="C10" s="62"/>
      <c r="D10" s="62"/>
      <c r="E10" s="62"/>
      <c r="F10" s="62"/>
      <c r="G10" s="62"/>
      <c r="H10" s="62"/>
      <c r="I10" s="62"/>
      <c r="J10" s="63"/>
      <c r="K10" s="63"/>
      <c r="L10" s="63"/>
      <c r="M10" s="63"/>
      <c r="N10" s="63"/>
    </row>
    <row r="11" spans="1:15" ht="5.25" customHeight="1" x14ac:dyDescent="0.2">
      <c r="A11" s="64"/>
      <c r="B11" s="64"/>
      <c r="C11" s="64"/>
      <c r="D11" s="64"/>
      <c r="E11" s="64"/>
      <c r="F11" s="64"/>
      <c r="G11" s="64"/>
      <c r="H11" s="64"/>
      <c r="I11" s="64"/>
      <c r="J11" s="64"/>
      <c r="K11" s="64"/>
      <c r="L11" s="64"/>
      <c r="M11" s="64"/>
      <c r="N11" s="64"/>
    </row>
    <row r="12" spans="1:15" ht="27" customHeight="1" x14ac:dyDescent="0.2">
      <c r="A12" s="44" t="s">
        <v>323</v>
      </c>
      <c r="B12" s="45"/>
      <c r="C12" s="116"/>
      <c r="D12" s="116"/>
      <c r="E12" s="116"/>
      <c r="F12" s="116"/>
      <c r="G12" s="116"/>
      <c r="H12" s="116"/>
      <c r="I12" s="44" t="s">
        <v>324</v>
      </c>
      <c r="J12" s="45"/>
      <c r="K12" s="45"/>
      <c r="L12" s="116"/>
      <c r="M12" s="116"/>
      <c r="N12" s="116"/>
    </row>
    <row r="13" spans="1:15" ht="27" customHeight="1" x14ac:dyDescent="0.2">
      <c r="A13" s="44" t="s">
        <v>325</v>
      </c>
      <c r="B13" s="45"/>
      <c r="C13" s="112"/>
      <c r="D13" s="112"/>
      <c r="E13" s="112"/>
      <c r="F13" s="112"/>
      <c r="G13" s="112"/>
      <c r="H13" s="112"/>
      <c r="I13" s="44" t="s">
        <v>327</v>
      </c>
      <c r="J13" s="45"/>
      <c r="K13" s="104"/>
      <c r="L13" s="112"/>
      <c r="M13" s="112"/>
      <c r="N13" s="112"/>
    </row>
    <row r="14" spans="1:15" ht="27" customHeight="1" x14ac:dyDescent="0.2">
      <c r="A14" s="44" t="s">
        <v>329</v>
      </c>
      <c r="B14" s="44"/>
      <c r="C14" s="111"/>
      <c r="D14" s="111"/>
      <c r="E14" s="111"/>
      <c r="F14" s="111"/>
      <c r="G14" s="111"/>
      <c r="H14" s="111"/>
      <c r="I14" s="44" t="s">
        <v>331</v>
      </c>
      <c r="J14" s="44"/>
      <c r="K14" s="44"/>
      <c r="L14" s="112"/>
      <c r="M14" s="112"/>
      <c r="N14" s="112"/>
    </row>
    <row r="15" spans="1:15" ht="27" customHeight="1" x14ac:dyDescent="0.2">
      <c r="A15" s="44" t="s">
        <v>332</v>
      </c>
      <c r="B15" s="44"/>
      <c r="C15" s="113"/>
      <c r="D15" s="113"/>
      <c r="E15" s="113"/>
      <c r="F15" s="113"/>
      <c r="G15" s="113"/>
      <c r="H15" s="113"/>
      <c r="I15" s="44" t="s">
        <v>333</v>
      </c>
      <c r="J15" s="44"/>
      <c r="K15" s="44"/>
      <c r="L15" s="112"/>
      <c r="M15" s="112"/>
      <c r="N15" s="112"/>
    </row>
    <row r="16" spans="1:15" ht="27" customHeight="1" x14ac:dyDescent="0.2">
      <c r="A16" s="79" t="s">
        <v>353</v>
      </c>
      <c r="B16" s="80"/>
      <c r="C16" s="80"/>
      <c r="D16" s="80"/>
      <c r="E16" s="80"/>
      <c r="F16" s="80"/>
      <c r="G16" s="80"/>
      <c r="H16" s="80"/>
      <c r="I16" s="15"/>
      <c r="J16" s="15"/>
      <c r="K16" s="15"/>
      <c r="L16" s="114"/>
      <c r="M16" s="114"/>
      <c r="N16" s="114"/>
      <c r="O16" s="36" t="str">
        <f ca="1">Tabelle!AT2</f>
        <v/>
      </c>
    </row>
    <row r="17" spans="1:14" ht="13.5" customHeight="1" x14ac:dyDescent="0.2"/>
    <row r="18" spans="1:14" ht="24" customHeight="1" x14ac:dyDescent="0.2">
      <c r="A18" s="65" t="s">
        <v>335</v>
      </c>
      <c r="B18" s="66"/>
      <c r="C18" s="66"/>
      <c r="D18" s="66"/>
      <c r="E18" s="66"/>
      <c r="F18" s="66"/>
      <c r="G18" s="66"/>
      <c r="H18" s="66"/>
      <c r="I18" s="66"/>
      <c r="J18" s="67"/>
      <c r="K18" s="67"/>
      <c r="L18" s="67"/>
      <c r="M18" s="67"/>
      <c r="N18" s="67"/>
    </row>
    <row r="19" spans="1:14" ht="3.75" customHeight="1" x14ac:dyDescent="0.2"/>
    <row r="20" spans="1:14" s="11" customFormat="1" ht="54" customHeight="1" x14ac:dyDescent="0.2">
      <c r="A20" s="79" t="s">
        <v>336</v>
      </c>
      <c r="B20" s="80"/>
      <c r="C20" s="80"/>
      <c r="D20" s="80"/>
      <c r="E20" s="80"/>
      <c r="F20" s="80"/>
      <c r="G20" s="80"/>
      <c r="H20" s="80"/>
      <c r="I20" s="80"/>
      <c r="J20" s="80"/>
      <c r="K20" s="80"/>
      <c r="L20" s="115"/>
      <c r="M20" s="115"/>
      <c r="N20" s="115"/>
    </row>
    <row r="21" spans="1:14" s="11" customFormat="1" ht="13.5" customHeight="1" x14ac:dyDescent="0.2"/>
    <row r="22" spans="1:14" s="11" customFormat="1" ht="47.25" customHeight="1" x14ac:dyDescent="0.2">
      <c r="A22" s="79" t="s">
        <v>338</v>
      </c>
      <c r="B22" s="80"/>
      <c r="C22" s="80"/>
      <c r="D22" s="80"/>
      <c r="E22" s="80"/>
      <c r="F22" s="80"/>
      <c r="G22" s="80"/>
      <c r="H22" s="80"/>
      <c r="I22" s="83" t="s">
        <v>339</v>
      </c>
      <c r="J22" s="83"/>
      <c r="K22" s="83"/>
      <c r="M22" s="44" t="s">
        <v>355</v>
      </c>
      <c r="N22" s="45"/>
    </row>
    <row r="23" spans="1:14" s="11" customFormat="1" ht="13.5" customHeight="1" x14ac:dyDescent="0.2">
      <c r="B23" s="16"/>
      <c r="I23" s="96"/>
      <c r="J23" s="96"/>
      <c r="K23" s="107"/>
      <c r="L23" s="17"/>
      <c r="M23" s="108"/>
      <c r="N23" s="109"/>
    </row>
    <row r="24" spans="1:14" s="11" customFormat="1" ht="13.5" customHeight="1" x14ac:dyDescent="0.2"/>
    <row r="25" spans="1:14" s="11" customFormat="1" ht="27" customHeight="1" x14ac:dyDescent="0.2">
      <c r="A25" s="79" t="s">
        <v>340</v>
      </c>
      <c r="B25" s="80"/>
      <c r="C25" s="80"/>
      <c r="D25" s="80"/>
      <c r="E25" s="80"/>
      <c r="F25" s="80"/>
      <c r="G25" s="80"/>
      <c r="H25" s="80"/>
      <c r="I25" s="106"/>
      <c r="J25" s="106"/>
      <c r="K25" s="106"/>
    </row>
    <row r="26" spans="1:14" s="11" customFormat="1" ht="13.5" customHeight="1" thickBot="1" x14ac:dyDescent="0.25"/>
    <row r="27" spans="1:14" s="11" customFormat="1" ht="24.75" customHeight="1" x14ac:dyDescent="0.2">
      <c r="A27" s="89" t="s">
        <v>341</v>
      </c>
      <c r="B27" s="90"/>
      <c r="C27" s="90"/>
      <c r="D27" s="90"/>
      <c r="E27" s="90"/>
      <c r="F27" s="90"/>
      <c r="G27" s="90"/>
      <c r="H27" s="90"/>
      <c r="I27" s="90"/>
      <c r="J27" s="90"/>
      <c r="K27" s="90"/>
      <c r="L27" s="90"/>
      <c r="M27" s="90"/>
      <c r="N27" s="91"/>
    </row>
    <row r="28" spans="1:14" s="11" customFormat="1" ht="24.75" customHeight="1" thickBot="1" x14ac:dyDescent="0.25">
      <c r="A28" s="92"/>
      <c r="B28" s="93"/>
      <c r="C28" s="93"/>
      <c r="D28" s="93"/>
      <c r="E28" s="93"/>
      <c r="F28" s="93"/>
      <c r="G28" s="93"/>
      <c r="H28" s="93"/>
      <c r="I28" s="93"/>
      <c r="J28" s="93"/>
      <c r="K28" s="93"/>
      <c r="L28" s="93"/>
      <c r="M28" s="93"/>
      <c r="N28" s="94"/>
    </row>
    <row r="29" spans="1:14" s="11" customFormat="1" ht="12" x14ac:dyDescent="0.2">
      <c r="A29" s="18"/>
      <c r="B29" s="18"/>
      <c r="C29" s="18"/>
      <c r="D29" s="18"/>
      <c r="E29" s="18"/>
      <c r="F29" s="18"/>
      <c r="G29" s="18"/>
      <c r="H29" s="18"/>
      <c r="I29" s="18"/>
      <c r="J29" s="18"/>
      <c r="K29" s="18"/>
      <c r="L29" s="18"/>
      <c r="M29" s="18"/>
      <c r="N29" s="18"/>
    </row>
    <row r="30" spans="1:14" s="11" customFormat="1" ht="20.25" customHeight="1" x14ac:dyDescent="0.2">
      <c r="A30" s="95" t="s">
        <v>342</v>
      </c>
      <c r="B30" s="95"/>
      <c r="C30" s="95"/>
      <c r="D30" s="95"/>
      <c r="E30" s="95"/>
      <c r="F30" s="95"/>
      <c r="G30" s="95"/>
      <c r="H30" s="95"/>
      <c r="I30" s="95"/>
      <c r="J30" s="95"/>
      <c r="K30" s="95"/>
      <c r="L30" s="95"/>
      <c r="M30" s="95"/>
      <c r="N30" s="95"/>
    </row>
    <row r="31" spans="1:14" s="11" customFormat="1" ht="20.25" customHeight="1" x14ac:dyDescent="0.2">
      <c r="A31" s="95"/>
      <c r="B31" s="95"/>
      <c r="C31" s="95"/>
      <c r="D31" s="95"/>
      <c r="E31" s="95"/>
      <c r="F31" s="95"/>
      <c r="G31" s="95"/>
      <c r="H31" s="95"/>
      <c r="I31" s="95"/>
      <c r="J31" s="95"/>
      <c r="K31" s="95"/>
      <c r="L31" s="95"/>
      <c r="M31" s="95"/>
      <c r="N31" s="95"/>
    </row>
    <row r="32" spans="1:14" s="11" customFormat="1" ht="20.25" customHeight="1" x14ac:dyDescent="0.2">
      <c r="A32" s="95"/>
      <c r="B32" s="95"/>
      <c r="C32" s="95"/>
      <c r="D32" s="95"/>
      <c r="E32" s="95"/>
      <c r="F32" s="95"/>
      <c r="G32" s="95"/>
      <c r="H32" s="95"/>
      <c r="I32" s="95"/>
      <c r="J32" s="95"/>
      <c r="K32" s="95"/>
      <c r="L32" s="95"/>
      <c r="M32" s="95"/>
      <c r="N32" s="95"/>
    </row>
    <row r="33" spans="1:14" s="11" customFormat="1" ht="20.25" customHeight="1" x14ac:dyDescent="0.2">
      <c r="A33" s="95"/>
      <c r="B33" s="95"/>
      <c r="C33" s="95"/>
      <c r="D33" s="95"/>
      <c r="E33" s="95"/>
      <c r="F33" s="95"/>
      <c r="G33" s="95"/>
      <c r="H33" s="95"/>
      <c r="I33" s="95"/>
      <c r="J33" s="95"/>
      <c r="K33" s="95"/>
      <c r="L33" s="95"/>
      <c r="M33" s="95"/>
      <c r="N33" s="95"/>
    </row>
    <row r="34" spans="1:14" s="11" customFormat="1" ht="12" x14ac:dyDescent="0.2">
      <c r="A34" s="18"/>
      <c r="B34" s="18"/>
      <c r="C34" s="18"/>
      <c r="D34" s="18"/>
      <c r="E34" s="18"/>
      <c r="F34" s="18"/>
      <c r="G34" s="18"/>
      <c r="H34" s="18"/>
      <c r="I34" s="18"/>
      <c r="J34" s="18"/>
      <c r="K34" s="18"/>
      <c r="L34" s="18"/>
      <c r="M34" s="110"/>
      <c r="N34" s="110"/>
    </row>
    <row r="35" spans="1:14" s="11" customFormat="1" ht="12" x14ac:dyDescent="0.2">
      <c r="A35" s="18"/>
      <c r="B35" s="18"/>
      <c r="C35" s="18"/>
      <c r="D35" s="18"/>
      <c r="E35" s="18"/>
      <c r="F35" s="18"/>
      <c r="G35" s="18"/>
      <c r="H35" s="18"/>
      <c r="I35" s="18"/>
      <c r="J35" s="18"/>
      <c r="K35" s="18"/>
      <c r="L35" s="18"/>
      <c r="M35" s="18"/>
      <c r="N35" s="18"/>
    </row>
    <row r="36" spans="1:14" s="11" customFormat="1" ht="30" customHeight="1" x14ac:dyDescent="0.2">
      <c r="A36" s="77" t="s">
        <v>352</v>
      </c>
      <c r="B36" s="77"/>
      <c r="C36" s="77"/>
      <c r="D36" s="77"/>
      <c r="E36" s="78"/>
      <c r="F36" s="78"/>
      <c r="G36" s="78"/>
      <c r="H36" s="78"/>
      <c r="I36" s="78"/>
      <c r="J36" s="78"/>
      <c r="K36" s="78"/>
      <c r="L36" s="78"/>
      <c r="M36" s="78"/>
      <c r="N36" s="78"/>
    </row>
    <row r="37" spans="1:14" s="11" customFormat="1" x14ac:dyDescent="0.2">
      <c r="A37" s="95"/>
      <c r="B37" s="95"/>
      <c r="C37" s="95"/>
      <c r="D37" s="95"/>
      <c r="E37" s="99"/>
      <c r="F37" s="99"/>
      <c r="G37" s="99"/>
      <c r="H37" s="99"/>
      <c r="I37" s="95"/>
      <c r="J37" s="95"/>
      <c r="K37" s="95"/>
      <c r="L37" s="95"/>
      <c r="M37" s="95"/>
      <c r="N37" s="95"/>
    </row>
    <row r="38" spans="1:14" s="11" customFormat="1" ht="103.5" customHeight="1" x14ac:dyDescent="0.2">
      <c r="A38" s="100" t="s">
        <v>343</v>
      </c>
      <c r="B38" s="100"/>
      <c r="C38" s="100"/>
      <c r="D38" s="100"/>
      <c r="E38" s="100"/>
      <c r="F38" s="100"/>
      <c r="G38" s="100"/>
      <c r="H38" s="100"/>
      <c r="I38" s="100"/>
      <c r="J38" s="100"/>
      <c r="K38" s="100"/>
      <c r="L38" s="100"/>
      <c r="M38" s="100"/>
      <c r="N38" s="100"/>
    </row>
    <row r="39" spans="1:14" s="11" customFormat="1" ht="12" customHeight="1" x14ac:dyDescent="0.2">
      <c r="A39" s="95"/>
      <c r="B39" s="99"/>
      <c r="C39" s="99"/>
      <c r="D39" s="99"/>
      <c r="E39" s="99"/>
      <c r="F39" s="99"/>
      <c r="G39" s="99"/>
      <c r="H39" s="99"/>
      <c r="I39" s="99"/>
      <c r="J39" s="99"/>
      <c r="K39" s="99"/>
      <c r="L39" s="99"/>
      <c r="M39" s="99"/>
      <c r="N39" s="99"/>
    </row>
    <row r="40" spans="1:14" s="11" customFormat="1" ht="79.5" customHeight="1" x14ac:dyDescent="0.2">
      <c r="A40" s="101" t="s">
        <v>344</v>
      </c>
      <c r="B40" s="68"/>
      <c r="C40" s="68"/>
      <c r="D40" s="68"/>
      <c r="E40" s="68"/>
      <c r="F40" s="68"/>
      <c r="G40" s="68"/>
      <c r="H40" s="68"/>
      <c r="I40" s="68"/>
      <c r="J40" s="68"/>
      <c r="K40" s="68"/>
      <c r="L40" s="68"/>
      <c r="M40" s="68"/>
      <c r="N40" s="68"/>
    </row>
    <row r="41" spans="1:14" s="11" customFormat="1" ht="13.5" customHeight="1" x14ac:dyDescent="0.2">
      <c r="A41" s="95"/>
      <c r="B41" s="99"/>
      <c r="C41" s="99"/>
      <c r="D41" s="99"/>
      <c r="E41" s="99"/>
      <c r="F41" s="99"/>
      <c r="G41" s="99"/>
      <c r="H41" s="99"/>
      <c r="I41" s="99"/>
      <c r="J41" s="99"/>
      <c r="K41" s="99"/>
      <c r="L41" s="99"/>
      <c r="M41" s="99"/>
      <c r="N41" s="99"/>
    </row>
    <row r="42" spans="1:14" s="11" customFormat="1" ht="75.75" customHeight="1" x14ac:dyDescent="0.2">
      <c r="A42" s="68" t="s">
        <v>345</v>
      </c>
      <c r="B42" s="68"/>
      <c r="C42" s="68"/>
      <c r="D42" s="68"/>
      <c r="E42" s="68"/>
      <c r="F42" s="68"/>
      <c r="G42" s="68"/>
      <c r="H42" s="68"/>
      <c r="I42" s="68"/>
      <c r="J42" s="68"/>
      <c r="K42" s="68"/>
      <c r="L42" s="68"/>
      <c r="M42" s="68"/>
      <c r="N42" s="68"/>
    </row>
    <row r="43" spans="1:14" s="11" customFormat="1" ht="60" customHeight="1" x14ac:dyDescent="0.2">
      <c r="A43" s="102" t="s">
        <v>406</v>
      </c>
      <c r="B43" s="103"/>
      <c r="C43" s="103"/>
      <c r="D43" s="103"/>
      <c r="E43" s="103"/>
      <c r="F43" s="103"/>
      <c r="G43" s="103"/>
      <c r="H43" s="103"/>
      <c r="I43" s="103"/>
      <c r="J43" s="103"/>
      <c r="K43" s="103"/>
      <c r="L43" s="103"/>
      <c r="M43" s="103"/>
      <c r="N43" s="103"/>
    </row>
    <row r="44" spans="1:14" s="11" customFormat="1" ht="45.75" customHeight="1" x14ac:dyDescent="0.2">
      <c r="A44" s="104" t="s">
        <v>346</v>
      </c>
      <c r="B44" s="80"/>
      <c r="F44" s="11" t="s">
        <v>347</v>
      </c>
      <c r="J44" s="105" t="s">
        <v>348</v>
      </c>
      <c r="K44" s="45"/>
      <c r="L44" s="45"/>
      <c r="M44" s="45"/>
      <c r="N44" s="45"/>
    </row>
    <row r="45" spans="1:14" s="11" customFormat="1" ht="18" customHeight="1" x14ac:dyDescent="0.2">
      <c r="A45" s="96"/>
      <c r="B45" s="96"/>
      <c r="C45" s="96"/>
      <c r="D45" s="96"/>
      <c r="F45" s="97"/>
      <c r="G45" s="97"/>
      <c r="H45" s="97"/>
      <c r="J45" s="106"/>
      <c r="K45" s="106"/>
      <c r="L45" s="106"/>
      <c r="M45" s="106"/>
      <c r="N45" s="106"/>
    </row>
    <row r="46" spans="1:14" ht="9.75" customHeight="1" x14ac:dyDescent="0.2">
      <c r="A46" s="11"/>
      <c r="B46" s="11"/>
      <c r="C46" s="11"/>
      <c r="D46" s="11"/>
      <c r="F46" s="11"/>
      <c r="G46" s="11"/>
      <c r="H46" s="11"/>
      <c r="I46" s="19"/>
      <c r="J46" s="19"/>
      <c r="K46" s="19"/>
      <c r="L46" s="19"/>
      <c r="M46" s="19"/>
      <c r="N46" s="19"/>
    </row>
    <row r="47" spans="1:14" ht="13.5" customHeight="1" x14ac:dyDescent="0.2">
      <c r="A47" s="19"/>
      <c r="B47" s="19"/>
      <c r="C47" s="19"/>
      <c r="D47" s="19"/>
      <c r="E47" s="19"/>
      <c r="F47" s="19"/>
      <c r="G47" s="19"/>
      <c r="H47" s="19"/>
      <c r="I47" s="19"/>
      <c r="J47" s="19"/>
      <c r="K47" s="19"/>
      <c r="L47" s="19"/>
      <c r="M47" s="19"/>
      <c r="N47" s="19"/>
    </row>
    <row r="48" spans="1:14" x14ac:dyDescent="0.2">
      <c r="I48" s="19"/>
      <c r="J48" s="19"/>
      <c r="K48" s="19"/>
      <c r="L48" s="19"/>
      <c r="M48" s="19"/>
      <c r="N48" s="19"/>
    </row>
    <row r="49" x14ac:dyDescent="0.2"/>
    <row r="50" x14ac:dyDescent="0.2"/>
    <row r="51" x14ac:dyDescent="0.2"/>
    <row r="52" x14ac:dyDescent="0.2"/>
    <row r="53" x14ac:dyDescent="0.2"/>
    <row r="54" x14ac:dyDescent="0.2"/>
    <row r="55" x14ac:dyDescent="0.2"/>
    <row r="56" x14ac:dyDescent="0.2"/>
    <row r="57" x14ac:dyDescent="0.2"/>
    <row r="58" x14ac:dyDescent="0.2"/>
    <row r="59" x14ac:dyDescent="0.2"/>
    <row r="60" x14ac:dyDescent="0.2"/>
    <row r="61" x14ac:dyDescent="0.2"/>
    <row r="62" x14ac:dyDescent="0.2"/>
    <row r="63" x14ac:dyDescent="0.2"/>
    <row r="64" x14ac:dyDescent="0.2"/>
    <row r="65" x14ac:dyDescent="0.2"/>
    <row r="66" x14ac:dyDescent="0.2"/>
    <row r="67" x14ac:dyDescent="0.2"/>
    <row r="68" x14ac:dyDescent="0.2"/>
    <row r="69" x14ac:dyDescent="0.2"/>
    <row r="70" x14ac:dyDescent="0.2"/>
    <row r="71" x14ac:dyDescent="0.2"/>
    <row r="72" x14ac:dyDescent="0.2"/>
    <row r="73" x14ac:dyDescent="0.2"/>
    <row r="74" x14ac:dyDescent="0.2"/>
    <row r="75" x14ac:dyDescent="0.2"/>
    <row r="76" x14ac:dyDescent="0.2"/>
    <row r="77" x14ac:dyDescent="0.2"/>
    <row r="78" x14ac:dyDescent="0.2"/>
    <row r="79" x14ac:dyDescent="0.2"/>
    <row r="80" x14ac:dyDescent="0.2"/>
    <row r="81" x14ac:dyDescent="0.2"/>
    <row r="82" x14ac:dyDescent="0.2"/>
    <row r="83" x14ac:dyDescent="0.2"/>
    <row r="84" x14ac:dyDescent="0.2"/>
    <row r="85" x14ac:dyDescent="0.2"/>
    <row r="86" x14ac:dyDescent="0.2"/>
    <row r="87" x14ac:dyDescent="0.2"/>
    <row r="88" x14ac:dyDescent="0.2"/>
    <row r="89" x14ac:dyDescent="0.2"/>
    <row r="90" x14ac:dyDescent="0.2"/>
    <row r="91" x14ac:dyDescent="0.2"/>
    <row r="92" x14ac:dyDescent="0.2"/>
    <row r="93" x14ac:dyDescent="0.2"/>
    <row r="94" x14ac:dyDescent="0.2"/>
    <row r="95" x14ac:dyDescent="0.2"/>
    <row r="96" x14ac:dyDescent="0.2"/>
    <row r="97" x14ac:dyDescent="0.2"/>
    <row r="98" x14ac:dyDescent="0.2"/>
    <row r="99" x14ac:dyDescent="0.2"/>
    <row r="100" x14ac:dyDescent="0.2"/>
    <row r="101" x14ac:dyDescent="0.2"/>
    <row r="102" x14ac:dyDescent="0.2"/>
    <row r="103" x14ac:dyDescent="0.2"/>
    <row r="104" x14ac:dyDescent="0.2"/>
    <row r="105" x14ac:dyDescent="0.2"/>
    <row r="106" x14ac:dyDescent="0.2"/>
    <row r="107" x14ac:dyDescent="0.2"/>
    <row r="108" x14ac:dyDescent="0.2"/>
    <row r="109" x14ac:dyDescent="0.2"/>
    <row r="110" x14ac:dyDescent="0.2"/>
    <row r="111" x14ac:dyDescent="0.2"/>
    <row r="112" x14ac:dyDescent="0.2"/>
    <row r="113" x14ac:dyDescent="0.2"/>
    <row r="114" x14ac:dyDescent="0.2"/>
    <row r="115" x14ac:dyDescent="0.2"/>
    <row r="116" x14ac:dyDescent="0.2"/>
    <row r="117" x14ac:dyDescent="0.2"/>
    <row r="118" x14ac:dyDescent="0.2"/>
    <row r="119" x14ac:dyDescent="0.2"/>
    <row r="120" x14ac:dyDescent="0.2"/>
    <row r="121" x14ac:dyDescent="0.2"/>
    <row r="122" x14ac:dyDescent="0.2"/>
    <row r="123" x14ac:dyDescent="0.2"/>
    <row r="124" x14ac:dyDescent="0.2"/>
    <row r="125" x14ac:dyDescent="0.2"/>
  </sheetData>
  <mergeCells count="58">
    <mergeCell ref="A45:D45"/>
    <mergeCell ref="F45:H45"/>
    <mergeCell ref="J45:N45"/>
    <mergeCell ref="A39:N39"/>
    <mergeCell ref="A40:N40"/>
    <mergeCell ref="A41:N41"/>
    <mergeCell ref="A42:N42"/>
    <mergeCell ref="A43:N43"/>
    <mergeCell ref="A44:B44"/>
    <mergeCell ref="J44:N44"/>
    <mergeCell ref="A38:N38"/>
    <mergeCell ref="I23:K23"/>
    <mergeCell ref="M23:N23"/>
    <mergeCell ref="A25:H25"/>
    <mergeCell ref="I25:K25"/>
    <mergeCell ref="A27:N28"/>
    <mergeCell ref="A30:N33"/>
    <mergeCell ref="M34:N34"/>
    <mergeCell ref="A36:N36"/>
    <mergeCell ref="A37:H37"/>
    <mergeCell ref="I37:L37"/>
    <mergeCell ref="M37:N37"/>
    <mergeCell ref="A22:H22"/>
    <mergeCell ref="I22:K22"/>
    <mergeCell ref="M22:N22"/>
    <mergeCell ref="A14:B14"/>
    <mergeCell ref="C14:H14"/>
    <mergeCell ref="I14:K14"/>
    <mergeCell ref="L14:N14"/>
    <mergeCell ref="A15:B15"/>
    <mergeCell ref="C15:H15"/>
    <mergeCell ref="I15:K15"/>
    <mergeCell ref="L15:N15"/>
    <mergeCell ref="A16:H16"/>
    <mergeCell ref="L16:N16"/>
    <mergeCell ref="A18:N18"/>
    <mergeCell ref="A20:K20"/>
    <mergeCell ref="L20:N20"/>
    <mergeCell ref="A12:B12"/>
    <mergeCell ref="C12:H12"/>
    <mergeCell ref="I12:K12"/>
    <mergeCell ref="L12:N12"/>
    <mergeCell ref="A13:B13"/>
    <mergeCell ref="C13:H13"/>
    <mergeCell ref="I13:K13"/>
    <mergeCell ref="L13:N13"/>
    <mergeCell ref="A11:N11"/>
    <mergeCell ref="A1:N1"/>
    <mergeCell ref="A2:N2"/>
    <mergeCell ref="A3:E3"/>
    <mergeCell ref="I3:N3"/>
    <mergeCell ref="G4:H4"/>
    <mergeCell ref="J4:L4"/>
    <mergeCell ref="I5:N5"/>
    <mergeCell ref="I6:N6"/>
    <mergeCell ref="I7:N7"/>
    <mergeCell ref="I8:N8"/>
    <mergeCell ref="A10:N10"/>
  </mergeCells>
  <conditionalFormatting sqref="L16:N16">
    <cfRule type="expression" dxfId="2" priority="3">
      <formula>LEN($L$16)&lt;&gt;13</formula>
    </cfRule>
  </conditionalFormatting>
  <conditionalFormatting sqref="M22:N22">
    <cfRule type="expression" dxfId="1" priority="1">
      <formula>AND(OR($L$13="ledig",$L$13="geschieden",$L$13="verwitwet"),$E$14="Nein")</formula>
    </cfRule>
  </conditionalFormatting>
  <conditionalFormatting sqref="M23:N23">
    <cfRule type="expression" dxfId="0" priority="4">
      <formula>OR($L$13="verheiratet",$L$13="eingetragene Partnerschaft",AND($L$13="ledig",$E$14="Ja"),AND($L$13="verwitwet",$E$14="Ja"),AND($L$13="geschieden",$E$14="Ja"))</formula>
    </cfRule>
  </conditionalFormatting>
  <dataValidations count="2">
    <dataValidation allowBlank="1" showInputMessage="1" showErrorMessage="1" promptTitle="Eingabe" prompt="Zahl ohne Punkte eingeben!" sqref="L16:N16" xr:uid="{E7B5EDDB-03CE-495E-98C9-925BBB2332AB}"/>
    <dataValidation type="date" allowBlank="1" showInputMessage="1" showErrorMessage="1" sqref="J4:L4 N4" xr:uid="{DC04872D-A8D2-47A4-8217-9598422A2B62}">
      <formula1>43101</formula1>
      <formula2>73050</formula2>
    </dataValidation>
  </dataValidations>
  <pageMargins left="0.78740157480314965" right="0.31496062992125984" top="1.5748031496062993" bottom="0.39370078740157483" header="0.39370078740157483" footer="0.11811023622047245"/>
  <pageSetup paperSize="9" scale="62" orientation="portrait" r:id="rId1"/>
  <headerFooter scaleWithDoc="0"/>
  <legacyDrawingHF r:id="rId2"/>
  <extLst>
    <ext xmlns:x14="http://schemas.microsoft.com/office/spreadsheetml/2009/9/main" uri="{78C0D931-6437-407d-A8EE-F0AAD7539E65}">
      <x14:conditionalFormattings>
        <x14:conditionalFormatting xmlns:xm="http://schemas.microsoft.com/office/excel/2006/main">
          <x14:cfRule type="expression" priority="2" id="{5D57E1E5-717A-4DFE-AA64-44C083B797E6}">
            <xm:f>OR($L$13=Cockpit!$J$5,$L$13=Cockpit!$J$6)</xm:f>
            <x14:dxf>
              <font>
                <strike val="0"/>
                <color theme="0"/>
              </font>
              <fill>
                <patternFill>
                  <bgColor theme="0"/>
                </patternFill>
              </fill>
            </x14:dxf>
          </x14:cfRule>
          <xm:sqref>I22:K23</xm:sqref>
        </x14:conditionalFormatting>
      </x14:conditionalFormattings>
    </ext>
    <ext xmlns:x14="http://schemas.microsoft.com/office/spreadsheetml/2009/9/main" uri="{CCE6A557-97BC-4b89-ADB6-D9C93CAAB3DF}">
      <x14:dataValidations xmlns:xm="http://schemas.microsoft.com/office/excel/2006/main" count="8">
        <x14:dataValidation type="list" allowBlank="1" showInputMessage="1" showErrorMessage="1" xr:uid="{E1F440B6-04AE-4709-9020-B23807949070}">
          <x14:formula1>
            <xm:f>Cockpit!$E$20:$E$39</xm:f>
          </x14:formula1>
          <xm:sqref>I3:N3</xm:sqref>
        </x14:dataValidation>
        <x14:dataValidation type="list" allowBlank="1" showInputMessage="1" showErrorMessage="1" xr:uid="{C5352008-4DF1-49E0-AEF0-C9BA60A8AC8F}">
          <x14:formula1>
            <xm:f>Cockpit!$C$2:$C$7</xm:f>
          </x14:formula1>
          <xm:sqref>I5:N5</xm:sqref>
        </x14:dataValidation>
        <x14:dataValidation type="list" allowBlank="1" showInputMessage="1" showErrorMessage="1" xr:uid="{0C7EA261-580B-4493-957F-29DBB24B9CA0}">
          <x14:formula1>
            <xm:f>Cockpit!$J$2:$J$6</xm:f>
          </x14:formula1>
          <xm:sqref>L13:N13</xm:sqref>
        </x14:dataValidation>
        <x14:dataValidation type="list" allowBlank="1" showInputMessage="1" showErrorMessage="1" xr:uid="{CB99A7EA-B3C0-4083-BDF4-D6106AD12B5C}">
          <x14:formula1>
            <xm:f>Cockpit!$F$2:$F$3</xm:f>
          </x14:formula1>
          <xm:sqref>C13:H13</xm:sqref>
        </x14:dataValidation>
        <x14:dataValidation type="list" allowBlank="1" showInputMessage="1" showErrorMessage="1" xr:uid="{1C240ED9-2EC1-4759-BB1D-B115ADD4CE4F}">
          <x14:formula1>
            <xm:f>Cockpit!$J$11:$J$12</xm:f>
          </x14:formula1>
          <xm:sqref>I23</xm:sqref>
        </x14:dataValidation>
        <x14:dataValidation type="list" allowBlank="1" showInputMessage="1" showErrorMessage="1" xr:uid="{1A927EA9-5E66-4EE8-862B-45BF05F8596F}">
          <x14:formula1>
            <xm:f>Cockpit!$J$14:$J$15</xm:f>
          </x14:formula1>
          <xm:sqref>M23:N23</xm:sqref>
        </x14:dataValidation>
        <x14:dataValidation type="list" allowBlank="1" showInputMessage="1" showErrorMessage="1" xr:uid="{D28ED5D0-1029-4E5E-8D4A-A400EA5B3CAF}">
          <x14:formula1>
            <xm:f>Cockpit!$A$11:$A$15</xm:f>
          </x14:formula1>
          <xm:sqref>C14:H14</xm:sqref>
        </x14:dataValidation>
        <x14:dataValidation type="list" allowBlank="1" showInputMessage="1" showErrorMessage="1" xr:uid="{C7BB492C-F482-4D57-B323-971C460FA36F}">
          <x14:formula1>
            <xm:f>Cockpit!$F$11:$F$12</xm:f>
          </x14:formula1>
          <xm:sqref>L20:N20 I25:K25 M34:N34 J45:N45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T51"/>
  <sheetViews>
    <sheetView workbookViewId="0">
      <selection activeCell="AC2" sqref="A2:AC2"/>
    </sheetView>
  </sheetViews>
  <sheetFormatPr baseColWidth="10" defaultRowHeight="13.5" outlineLevelCol="1" x14ac:dyDescent="0.2"/>
  <cols>
    <col min="1" max="2" width="11.625" customWidth="1"/>
    <col min="3" max="3" width="15.375" bestFit="1" customWidth="1"/>
    <col min="4" max="5" width="11.625" customWidth="1"/>
    <col min="6" max="6" width="10.875" bestFit="1" customWidth="1"/>
    <col min="7" max="7" width="9.375" bestFit="1" customWidth="1"/>
    <col min="8" max="8" width="11" bestFit="1" customWidth="1"/>
    <col min="9" max="23" width="11.625" customWidth="1"/>
    <col min="24" max="24" width="15.5" customWidth="1"/>
    <col min="25" max="26" width="11.625" customWidth="1"/>
    <col min="30" max="38" width="11" hidden="1" customWidth="1" outlineLevel="1"/>
    <col min="39" max="41" width="9.5" hidden="1" customWidth="1" outlineLevel="1"/>
    <col min="42" max="42" width="7.875" hidden="1" customWidth="1" outlineLevel="1"/>
    <col min="43" max="43" width="10.625" hidden="1" customWidth="1" outlineLevel="1"/>
    <col min="44" max="44" width="8.5" hidden="1" customWidth="1" outlineLevel="1"/>
    <col min="45" max="45" width="9.25" hidden="1" customWidth="1" outlineLevel="1"/>
    <col min="46" max="46" width="12.25" bestFit="1" customWidth="1" collapsed="1"/>
  </cols>
  <sheetData>
    <row r="1" spans="1:46" s="5" customFormat="1" ht="30" customHeight="1" x14ac:dyDescent="0.2">
      <c r="A1" s="4" t="s">
        <v>267</v>
      </c>
      <c r="B1" s="4" t="s">
        <v>268</v>
      </c>
      <c r="C1" s="4" t="s">
        <v>269</v>
      </c>
      <c r="D1" s="4" t="s">
        <v>34</v>
      </c>
      <c r="E1" s="4" t="s">
        <v>33</v>
      </c>
      <c r="F1" s="4" t="s">
        <v>1</v>
      </c>
      <c r="G1" s="4" t="s">
        <v>2</v>
      </c>
      <c r="H1" s="4" t="s">
        <v>270</v>
      </c>
      <c r="I1" s="4" t="s">
        <v>271</v>
      </c>
      <c r="J1" s="4" t="s">
        <v>272</v>
      </c>
      <c r="K1" s="4" t="s">
        <v>273</v>
      </c>
      <c r="L1" s="4" t="s">
        <v>274</v>
      </c>
      <c r="M1" s="4" t="s">
        <v>17</v>
      </c>
      <c r="N1" s="4" t="s">
        <v>275</v>
      </c>
      <c r="O1" s="4" t="s">
        <v>276</v>
      </c>
      <c r="P1" s="4" t="s">
        <v>277</v>
      </c>
      <c r="Q1" s="4" t="s">
        <v>278</v>
      </c>
      <c r="R1" s="4" t="s">
        <v>279</v>
      </c>
      <c r="S1" s="4" t="s">
        <v>280</v>
      </c>
      <c r="T1" s="4" t="s">
        <v>281</v>
      </c>
      <c r="U1" s="4" t="s">
        <v>282</v>
      </c>
      <c r="V1" s="4" t="s">
        <v>283</v>
      </c>
      <c r="W1" s="4" t="s">
        <v>284</v>
      </c>
      <c r="X1" s="4" t="s">
        <v>285</v>
      </c>
      <c r="Y1" s="4" t="s">
        <v>35</v>
      </c>
      <c r="Z1" s="4" t="s">
        <v>286</v>
      </c>
      <c r="AA1" s="4" t="s">
        <v>287</v>
      </c>
      <c r="AB1" s="4" t="s">
        <v>288</v>
      </c>
      <c r="AD1" s="5" t="s">
        <v>379</v>
      </c>
      <c r="AE1" s="5" t="s">
        <v>380</v>
      </c>
      <c r="AF1" s="5" t="s">
        <v>381</v>
      </c>
      <c r="AG1" s="5" t="s">
        <v>382</v>
      </c>
      <c r="AH1" s="5" t="s">
        <v>383</v>
      </c>
      <c r="AI1" s="5" t="s">
        <v>384</v>
      </c>
      <c r="AJ1" s="5" t="s">
        <v>385</v>
      </c>
      <c r="AK1" s="5" t="s">
        <v>386</v>
      </c>
      <c r="AL1" s="5" t="s">
        <v>387</v>
      </c>
      <c r="AM1" s="5" t="s">
        <v>388</v>
      </c>
      <c r="AN1" s="5" t="s">
        <v>389</v>
      </c>
      <c r="AO1" s="5" t="s">
        <v>390</v>
      </c>
      <c r="AP1" s="5" t="s">
        <v>391</v>
      </c>
      <c r="AQ1" s="5" t="s">
        <v>392</v>
      </c>
      <c r="AR1" s="5" t="s">
        <v>393</v>
      </c>
      <c r="AS1" s="5" t="s">
        <v>394</v>
      </c>
      <c r="AT1" s="4" t="s">
        <v>395</v>
      </c>
    </row>
    <row r="2" spans="1:46" x14ac:dyDescent="0.2">
      <c r="A2" s="6">
        <f ca="1">INDIRECT("'"&amp;$AC2&amp;"'!"&amp;"$F$45",TRUE)</f>
        <v>0</v>
      </c>
      <c r="B2" s="6">
        <f ca="1">TODAY()</f>
        <v>45645</v>
      </c>
      <c r="C2" s="7">
        <f ca="1">INDIRECT("'"&amp;$AC2&amp;"'!"&amp;"$L$16",TRUE)</f>
        <v>0</v>
      </c>
      <c r="D2">
        <f ca="1">INDIRECT("'"&amp;$AC2&amp;"'!"&amp;"$C$12",TRUE)</f>
        <v>0</v>
      </c>
      <c r="E2">
        <f ca="1">INDIRECT("'"&amp;$AC2&amp;"'!"&amp;"$L$12",TRUE)</f>
        <v>0</v>
      </c>
      <c r="F2">
        <f ca="1">IFERROR(VLOOKUP(INDIRECT("'"&amp;$AC2&amp;"'!"&amp;"$C$13",TRUE),Cockpit!$F$2:$H$3,3,FALSE),0)</f>
        <v>0</v>
      </c>
      <c r="G2">
        <f ca="1">IFERROR(VLOOKUP(INDIRECT("'"&amp;$AC2&amp;"'!"&amp;"$L$13",TRUE),Cockpit!$J$2:$L$6,3,FALSE),0)</f>
        <v>0</v>
      </c>
      <c r="H2">
        <f ca="1">INDIRECT("'"&amp;$AC2&amp;"'!"&amp;"$C$15",TRUE)</f>
        <v>0</v>
      </c>
      <c r="I2">
        <f ca="1">INDIRECT("'"&amp;$AC2&amp;"'!"&amp;"$L$15",TRUE)</f>
        <v>0</v>
      </c>
      <c r="J2" t="str">
        <f ca="1">IFERROR(VLOOKUP(H2,Cockpit!$A$20:$D$244,4,FALSE),"AK")</f>
        <v>AK</v>
      </c>
      <c r="K2">
        <f ca="1">IFERROR(VLOOKUP(INDIRECT("'"&amp;$AC2&amp;"'!"&amp;"$c$14",TRUE),Cockpit!$A$11:$C$15,3,FALSE),0)</f>
        <v>0</v>
      </c>
      <c r="L2">
        <f ca="1">IFERROR(VLOOKUP(INDIRECT("'"&amp;$AC2&amp;"'!"&amp;"$L$20",TRUE),Cockpit!$F$11:$H$12,3,FALSE),0)</f>
        <v>0</v>
      </c>
      <c r="M2" t="str">
        <f ca="1">IF(OR(INDIRECT("'"&amp;$AC2&amp;"'!"&amp;"$I$23",TRUE)=Cockpit!J$11,INDIRECT("'"&amp;$AC2&amp;"'!"&amp;"$M$23",TRUE)=Cockpit!J$14),"Tief","Hoch")</f>
        <v>Hoch</v>
      </c>
      <c r="N2" t="str">
        <f ca="1">IF(INDIRECT("'"&amp;$AC2&amp;"'!"&amp;"$I$25",TRUE)=Cockpit!$F$11,"Hoch","Tief")</f>
        <v>Tief</v>
      </c>
      <c r="O2">
        <f ca="1">IFERROR(VLOOKUP(INDIRECT("'"&amp;$AC2&amp;"'!"&amp;"$M$34",TRUE),Cockpit!$F$11:$H$12,3,FALSE),0)</f>
        <v>0</v>
      </c>
      <c r="P2">
        <f ca="1">IFERROR(VLOOKUP(INDIRECT("'"&amp;$AC2&amp;"'!"&amp;"$J$45",TRUE),Cockpit!$F$11:$H$12,3,FALSE),0)</f>
        <v>0</v>
      </c>
      <c r="Q2" t="str">
        <f ca="1">IF(S2="Anderes Niveau","Anderes Niveau",IF(S2="Alphabetisierung","Alphabetisierungskurs","Deutschkurs"))</f>
        <v>Deutschkurs</v>
      </c>
      <c r="R2" s="8">
        <f ca="1">INDIRECT("'"&amp;$AC2&amp;"'!"&amp;"$I$3",TRUE)</f>
        <v>0</v>
      </c>
      <c r="S2">
        <f ca="1">IFERROR(VLOOKUP(INDIRECT("'"&amp;$AC2&amp;"'!"&amp;"$I$5",TRUE),Cockpit!$A$2:$C$7,3,FALSE),0)</f>
        <v>0</v>
      </c>
      <c r="T2" s="9">
        <f ca="1">INDIRECT("'"&amp;$AC2&amp;"'!"&amp;"$I$6",TRUE)</f>
        <v>0</v>
      </c>
      <c r="U2" s="9">
        <f ca="1">IF(OR(J2="AK",K2="Anderer Status",L2="Ja",M2="Hoch",N2="Hoch",O2="Nein",P2="Nein",S2="Anderes Niveau",Z2="Nein",AA2="Nein"),0,IF(T2&gt;Cockpit!$H$15,Cockpit!$H$15,T2))</f>
        <v>0</v>
      </c>
      <c r="V2" s="6">
        <f ca="1">INDIRECT("'"&amp;$AC2&amp;"'!"&amp;"$J$4",TRUE)</f>
        <v>0</v>
      </c>
      <c r="W2" s="6">
        <f ca="1">INDIRECT("'"&amp;$AC2&amp;"'!"&amp;"$N$4",TRUE)</f>
        <v>0</v>
      </c>
      <c r="X2" s="8" t="str">
        <f ca="1">INDIRECT("'"&amp;$AC2&amp;"'!"&amp;"$I$7",TRUE)</f>
        <v/>
      </c>
      <c r="Y2" t="str">
        <f ca="1">INDIRECT("'"&amp;$AC2&amp;"'!"&amp;"$I$8",TRUE)</f>
        <v/>
      </c>
      <c r="Z2" t="str">
        <f ca="1">IF(AND(INDIRECT("'"&amp;$AC2&amp;"'!"&amp;"$I$3",TRUE)&gt;0,INDIRECT("'"&amp;$AC2&amp;"'!"&amp;"$J$4",TRUE)&gt;0,INDIRECT("'"&amp;$AC2&amp;"'!"&amp;"$N$4",TRUE)&gt;0,INDIRECT("'"&amp;$AC2&amp;"'!"&amp;"$I$5",TRUE)&gt;0,INDIRECT("'"&amp;$AC2&amp;"'!"&amp;"$I$6",TRUE)&gt;0,INDIRECT("'"&amp;$AC2&amp;"'!"&amp;"$I$7",TRUE)&gt;0,INDIRECT("'"&amp;$AC2&amp;"'!"&amp;"$I$8",TRUE)&gt;0,INDIRECT("'"&amp;$AC2&amp;"'!"&amp;"$C$12",TRUE)&gt;0,INDIRECT("'"&amp;$AC2&amp;"'!"&amp;"$L$12",TRUE)&gt;0,INDIRECT("'"&amp;$AC2&amp;"'!"&amp;"$C$13",TRUE)&gt;0,INDIRECT("'"&amp;$AC2&amp;"'!"&amp;"$L$13",TRUE)&gt;0,INDIRECT("'"&amp;$AC2&amp;"'!"&amp;"$C$14",TRUE)&gt;0,INDIRECT("'"&amp;$AC2&amp;"'!"&amp;"$L$14",TRUE)&gt;0,INDIRECT("'"&amp;$AC2&amp;"'!"&amp;"$C$15",TRUE)&gt;0,INDIRECT("'"&amp;$AC2&amp;"'!"&amp;"$L$15",TRUE)&gt;0,INDIRECT("'"&amp;$AC2&amp;"'!"&amp;"$L$16",TRUE)&gt;0,INDIRECT("'"&amp;$AC2&amp;"'!"&amp;"$L$20",TRUE)&gt;0,OR(INDIRECT("'"&amp;$AC2&amp;"'!"&amp;"$I$23",TRUE)&gt;0,INDIRECT("'"&amp;$AC2&amp;"'!"&amp;"$M$23",TRUE)&gt;0),INDIRECT("'"&amp;$AC2&amp;"'!"&amp;"$I$25",TRUE)&gt;0,INDIRECT("'"&amp;$AC2&amp;"'!"&amp;"$M$34",TRUE)&gt;0,INDIRECT("'"&amp;$AC2&amp;"'!"&amp;"$J$45",TRUE)&gt;0),"Ja","Nein")</f>
        <v>Nein</v>
      </c>
      <c r="AA2" t="str">
        <f t="shared" ref="AA2:AA51" ca="1" si="0">IF(A2&lt;W2,"Ja","Nein")</f>
        <v>Nein</v>
      </c>
      <c r="AB2">
        <f ca="1">IFERROR(VLOOKUP(R2,Cockpit!$E$20:$F$45,2,FALSE),0)</f>
        <v>0</v>
      </c>
      <c r="AC2" t="s">
        <v>354</v>
      </c>
      <c r="AD2" t="str">
        <f ca="1">LEFT(RIGHT($C2,2))</f>
        <v>0</v>
      </c>
      <c r="AE2" t="str">
        <f ca="1">LEFT(RIGHT($C2,3))</f>
        <v>0</v>
      </c>
      <c r="AF2" t="str">
        <f ca="1">LEFT(RIGHT($C2,4))</f>
        <v>0</v>
      </c>
      <c r="AG2" t="str">
        <f ca="1">LEFT(RIGHT($C2,5))</f>
        <v>0</v>
      </c>
      <c r="AH2" t="str">
        <f ca="1">LEFT(RIGHT($C2,6))</f>
        <v>0</v>
      </c>
      <c r="AI2" t="str">
        <f ca="1">LEFT(RIGHT($C2,7))</f>
        <v>0</v>
      </c>
      <c r="AJ2" t="str">
        <f ca="1">LEFT(RIGHT($C2,8))</f>
        <v>0</v>
      </c>
      <c r="AK2" t="str">
        <f ca="1">LEFT(RIGHT($C2,9))</f>
        <v>0</v>
      </c>
      <c r="AL2" t="str">
        <f ca="1">LEFT(RIGHT($C2,10))</f>
        <v>0</v>
      </c>
      <c r="AM2" t="str">
        <f ca="1">LEFT(RIGHT($C2,11))</f>
        <v>0</v>
      </c>
      <c r="AN2" t="str">
        <f ca="1">LEFT(RIGHT($C2,12))</f>
        <v>0</v>
      </c>
      <c r="AO2" t="str">
        <f ca="1">LEFT(RIGHT($C2,13))</f>
        <v>0</v>
      </c>
      <c r="AP2">
        <f ca="1">AD2*3+AE2+AF2*3+AG2+AH2*3+AI2+AJ2*3+AK2+AL2*3+AM2+AN2*3+AO2</f>
        <v>0</v>
      </c>
      <c r="AQ2">
        <f ca="1">ROUNDUP(AP2/10,0)*10</f>
        <v>0</v>
      </c>
      <c r="AR2">
        <f ca="1">AQ2-AP2</f>
        <v>0</v>
      </c>
      <c r="AS2" t="str">
        <f ca="1">LEFT(RIGHT($C2,1))</f>
        <v>0</v>
      </c>
      <c r="AT2" t="str">
        <f ca="1">IF(AS2-AR2=0,"","Fehler! Bitte Eingabe überprüfen!")</f>
        <v/>
      </c>
    </row>
    <row r="3" spans="1:46" x14ac:dyDescent="0.2">
      <c r="A3" s="6">
        <f t="shared" ref="A3:A51" ca="1" si="1">INDIRECT("'"&amp;$AC3&amp;"'!"&amp;"$F$45",TRUE)</f>
        <v>0</v>
      </c>
      <c r="B3" s="6">
        <f t="shared" ref="B3:B51" ca="1" si="2">TODAY()</f>
        <v>45645</v>
      </c>
      <c r="C3" s="7">
        <f t="shared" ref="C3:C51" ca="1" si="3">INDIRECT("'"&amp;$AC3&amp;"'!"&amp;"$L$16",TRUE)</f>
        <v>0</v>
      </c>
      <c r="D3">
        <f t="shared" ref="D3:D51" ca="1" si="4">INDIRECT("'"&amp;$AC3&amp;"'!"&amp;"$C$12",TRUE)</f>
        <v>0</v>
      </c>
      <c r="E3">
        <f t="shared" ref="E3:E51" ca="1" si="5">INDIRECT("'"&amp;$AC3&amp;"'!"&amp;"$L$12",TRUE)</f>
        <v>0</v>
      </c>
      <c r="F3">
        <f ca="1">IFERROR(VLOOKUP(INDIRECT("'"&amp;$AC3&amp;"'!"&amp;"$C$13",TRUE),Cockpit!$F$2:$H$3,3,FALSE),0)</f>
        <v>0</v>
      </c>
      <c r="G3">
        <f ca="1">IFERROR(VLOOKUP(INDIRECT("'"&amp;$AC3&amp;"'!"&amp;"$L$13",TRUE),Cockpit!$J$2:$L$6,3,FALSE),0)</f>
        <v>0</v>
      </c>
      <c r="H3">
        <f t="shared" ref="H3:H51" ca="1" si="6">INDIRECT("'"&amp;$AC3&amp;"'!"&amp;"$C$15",TRUE)</f>
        <v>0</v>
      </c>
      <c r="I3">
        <f t="shared" ref="I3:I51" ca="1" si="7">INDIRECT("'"&amp;$AC3&amp;"'!"&amp;"$L$15",TRUE)</f>
        <v>0</v>
      </c>
      <c r="J3" t="str">
        <f ca="1">IFERROR(VLOOKUP(H3,Cockpit!$A$20:$D$244,4,FALSE),"AK")</f>
        <v>AK</v>
      </c>
      <c r="K3">
        <f ca="1">IFERROR(VLOOKUP(INDIRECT("'"&amp;$AC3&amp;"'!"&amp;"$c$14",TRUE),Cockpit!$A$11:$C$15,3,FALSE),0)</f>
        <v>0</v>
      </c>
      <c r="L3">
        <f ca="1">IFERROR(VLOOKUP(INDIRECT("'"&amp;$AC3&amp;"'!"&amp;"$L$20",TRUE),Cockpit!$F$11:$H$12,3,FALSE),0)</f>
        <v>0</v>
      </c>
      <c r="M3" t="str">
        <f ca="1">IF(OR(INDIRECT("'"&amp;$AC3&amp;"'!"&amp;"$I$23",TRUE)=Cockpit!J$11,INDIRECT("'"&amp;$AC3&amp;"'!"&amp;"$M$23",TRUE)=Cockpit!J$14),"Tief","Hoch")</f>
        <v>Hoch</v>
      </c>
      <c r="N3" t="str">
        <f ca="1">IF(INDIRECT("'"&amp;$AC3&amp;"'!"&amp;"$I$25",TRUE)=Cockpit!$F$11,"Hoch","Tief")</f>
        <v>Tief</v>
      </c>
      <c r="O3">
        <f ca="1">IFERROR(VLOOKUP(INDIRECT("'"&amp;$AC3&amp;"'!"&amp;"$M$34",TRUE),Cockpit!$F$11:$H$12,3,FALSE),0)</f>
        <v>0</v>
      </c>
      <c r="P3">
        <f ca="1">IFERROR(VLOOKUP(INDIRECT("'"&amp;$AC3&amp;"'!"&amp;"$J$45",TRUE),Cockpit!$F$11:$H$12,3,FALSE),0)</f>
        <v>0</v>
      </c>
      <c r="Q3" t="str">
        <f t="shared" ref="Q3:Q51" ca="1" si="8">IF(S3="Anderes Niveau","Anderes Niveau",IF(S3="Alphabetisierung","Alphabetisierungskurs","Deutschkurs"))</f>
        <v>Deutschkurs</v>
      </c>
      <c r="R3" s="8">
        <f t="shared" ref="R3:R51" ca="1" si="9">INDIRECT("'"&amp;$AC3&amp;"'!"&amp;"$I$3",TRUE)</f>
        <v>0</v>
      </c>
      <c r="S3">
        <f ca="1">IFERROR(VLOOKUP(INDIRECT("'"&amp;$AC3&amp;"'!"&amp;"$I$5",TRUE),Cockpit!$A$2:$C$7,3,FALSE),0)</f>
        <v>0</v>
      </c>
      <c r="T3" s="9">
        <f t="shared" ref="T3:T51" ca="1" si="10">INDIRECT("'"&amp;$AC3&amp;"'!"&amp;"$I$6",TRUE)</f>
        <v>0</v>
      </c>
      <c r="U3" s="9">
        <f ca="1">IF(OR(J3="AK",K3="Anderer Status",L3="Ja",M3="Hoch",N3="Hoch",O3="Nein",P3="Nein",S3="Anderes Niveau",Z3="Nein",AA3="Nein"),0,IF(T3&gt;Cockpit!$H$15,Cockpit!$H$15,T3))</f>
        <v>0</v>
      </c>
      <c r="V3" s="6">
        <f t="shared" ref="V3:V51" ca="1" si="11">INDIRECT("'"&amp;$AC3&amp;"'!"&amp;"$J$4",TRUE)</f>
        <v>0</v>
      </c>
      <c r="W3" s="6">
        <f t="shared" ref="W3:W51" ca="1" si="12">INDIRECT("'"&amp;$AC3&amp;"'!"&amp;"$N$4",TRUE)</f>
        <v>0</v>
      </c>
      <c r="X3" s="8" t="str">
        <f t="shared" ref="X3:X51" ca="1" si="13">INDIRECT("'"&amp;$AC3&amp;"'!"&amp;"$I$7",TRUE)</f>
        <v/>
      </c>
      <c r="Y3" s="9" t="str">
        <f t="shared" ref="Y3:Y51" ca="1" si="14">INDIRECT("'"&amp;$AC3&amp;"'!"&amp;"$I$8",TRUE)</f>
        <v/>
      </c>
      <c r="Z3" t="str">
        <f t="shared" ref="Z3:Z51" ca="1" si="15">IF(AND(INDIRECT("'"&amp;$AC3&amp;"'!"&amp;"$I$3",TRUE)&gt;0,INDIRECT("'"&amp;$AC3&amp;"'!"&amp;"$J$4",TRUE)&gt;0,INDIRECT("'"&amp;$AC3&amp;"'!"&amp;"$N$4",TRUE)&gt;0,INDIRECT("'"&amp;$AC3&amp;"'!"&amp;"$I$5",TRUE)&gt;0,INDIRECT("'"&amp;$AC3&amp;"'!"&amp;"$I$6",TRUE)&gt;0,INDIRECT("'"&amp;$AC3&amp;"'!"&amp;"$I$7",TRUE)&gt;0,INDIRECT("'"&amp;$AC3&amp;"'!"&amp;"$I$8",TRUE)&gt;0,INDIRECT("'"&amp;$AC3&amp;"'!"&amp;"$C$12",TRUE)&gt;0,INDIRECT("'"&amp;$AC3&amp;"'!"&amp;"$L$12",TRUE)&gt;0,INDIRECT("'"&amp;$AC3&amp;"'!"&amp;"$C$13",TRUE)&gt;0,INDIRECT("'"&amp;$AC3&amp;"'!"&amp;"$L$13",TRUE)&gt;0,INDIRECT("'"&amp;$AC3&amp;"'!"&amp;"$C$14",TRUE)&gt;0,INDIRECT("'"&amp;$AC3&amp;"'!"&amp;"$L$14",TRUE)&gt;0,INDIRECT("'"&amp;$AC3&amp;"'!"&amp;"$C$15",TRUE)&gt;0,INDIRECT("'"&amp;$AC3&amp;"'!"&amp;"$L$15",TRUE)&gt;0,INDIRECT("'"&amp;$AC3&amp;"'!"&amp;"$L$16",TRUE)&gt;0,INDIRECT("'"&amp;$AC3&amp;"'!"&amp;"$L$20",TRUE)&gt;0,OR(INDIRECT("'"&amp;$AC3&amp;"'!"&amp;"$I$23",TRUE)&gt;0,INDIRECT("'"&amp;$AC3&amp;"'!"&amp;"$M$23",TRUE)&gt;0),INDIRECT("'"&amp;$AC3&amp;"'!"&amp;"$I$25",TRUE)&gt;0,INDIRECT("'"&amp;$AC3&amp;"'!"&amp;"$M$34",TRUE)&gt;0,INDIRECT("'"&amp;$AC3&amp;"'!"&amp;"$J$45",TRUE)&gt;0),"Ja","Nein")</f>
        <v>Nein</v>
      </c>
      <c r="AA3" t="str">
        <f t="shared" ca="1" si="0"/>
        <v>Nein</v>
      </c>
      <c r="AB3">
        <f ca="1">IFERROR(VLOOKUP(R3,Cockpit!$E$20:$F$45,2,FALSE),0)</f>
        <v>0</v>
      </c>
      <c r="AC3">
        <v>2</v>
      </c>
      <c r="AD3" t="str">
        <f t="shared" ref="AD3:AD51" ca="1" si="16">LEFT(RIGHT($C3,2))</f>
        <v>0</v>
      </c>
      <c r="AE3" t="str">
        <f t="shared" ref="AE3:AE51" ca="1" si="17">LEFT(RIGHT($C3,3))</f>
        <v>0</v>
      </c>
      <c r="AF3" t="str">
        <f t="shared" ref="AF3:AF51" ca="1" si="18">LEFT(RIGHT($C3,4))</f>
        <v>0</v>
      </c>
      <c r="AG3" t="str">
        <f t="shared" ref="AG3:AG51" ca="1" si="19">LEFT(RIGHT($C3,5))</f>
        <v>0</v>
      </c>
      <c r="AH3" t="str">
        <f t="shared" ref="AH3:AH51" ca="1" si="20">LEFT(RIGHT($C3,6))</f>
        <v>0</v>
      </c>
      <c r="AI3" t="str">
        <f t="shared" ref="AI3:AI51" ca="1" si="21">LEFT(RIGHT($C3,7))</f>
        <v>0</v>
      </c>
      <c r="AJ3" t="str">
        <f t="shared" ref="AJ3:AJ51" ca="1" si="22">LEFT(RIGHT($C3,8))</f>
        <v>0</v>
      </c>
      <c r="AK3" t="str">
        <f t="shared" ref="AK3:AK51" ca="1" si="23">LEFT(RIGHT($C3,9))</f>
        <v>0</v>
      </c>
      <c r="AL3" t="str">
        <f t="shared" ref="AL3:AL51" ca="1" si="24">LEFT(RIGHT($C3,10))</f>
        <v>0</v>
      </c>
      <c r="AM3" t="str">
        <f t="shared" ref="AM3:AM51" ca="1" si="25">LEFT(RIGHT($C3,11))</f>
        <v>0</v>
      </c>
      <c r="AN3" t="str">
        <f t="shared" ref="AN3:AN51" ca="1" si="26">LEFT(RIGHT($C3,12))</f>
        <v>0</v>
      </c>
      <c r="AO3" t="str">
        <f t="shared" ref="AO3:AO51" ca="1" si="27">LEFT(RIGHT($C3,13))</f>
        <v>0</v>
      </c>
      <c r="AP3">
        <f t="shared" ref="AP3:AP51" ca="1" si="28">AD3*3+AE3+AF3*3+AG3+AH3*3+AI3+AJ3*3+AK3+AL3*3+AM3+AN3*3+AO3</f>
        <v>0</v>
      </c>
      <c r="AQ3">
        <f t="shared" ref="AQ3:AQ51" ca="1" si="29">ROUNDUP(AP3/10,0)*10</f>
        <v>0</v>
      </c>
      <c r="AR3">
        <f t="shared" ref="AR3:AR51" ca="1" si="30">AQ3-AP3</f>
        <v>0</v>
      </c>
      <c r="AS3" t="str">
        <f t="shared" ref="AS3:AS51" ca="1" si="31">LEFT(RIGHT($C3,1))</f>
        <v>0</v>
      </c>
      <c r="AT3" t="str">
        <f t="shared" ref="AT3:AT51" ca="1" si="32">IF(AS3-AR3=0,"","Fehler! Bitte Eingabe überprüfen!")</f>
        <v/>
      </c>
    </row>
    <row r="4" spans="1:46" x14ac:dyDescent="0.2">
      <c r="A4" s="6">
        <f t="shared" ca="1" si="1"/>
        <v>0</v>
      </c>
      <c r="B4" s="6">
        <f t="shared" ca="1" si="2"/>
        <v>45645</v>
      </c>
      <c r="C4" s="7">
        <f t="shared" ca="1" si="3"/>
        <v>0</v>
      </c>
      <c r="D4">
        <f t="shared" ca="1" si="4"/>
        <v>0</v>
      </c>
      <c r="E4">
        <f t="shared" ca="1" si="5"/>
        <v>0</v>
      </c>
      <c r="F4">
        <f ca="1">IFERROR(VLOOKUP(INDIRECT("'"&amp;$AC4&amp;"'!"&amp;"$C$13",TRUE),Cockpit!$F$2:$H$3,3,FALSE),0)</f>
        <v>0</v>
      </c>
      <c r="G4">
        <f ca="1">IFERROR(VLOOKUP(INDIRECT("'"&amp;$AC4&amp;"'!"&amp;"$L$13",TRUE),Cockpit!$J$2:$L$6,3,FALSE),0)</f>
        <v>0</v>
      </c>
      <c r="H4">
        <f t="shared" ca="1" si="6"/>
        <v>0</v>
      </c>
      <c r="I4">
        <f t="shared" ca="1" si="7"/>
        <v>0</v>
      </c>
      <c r="J4" t="str">
        <f ca="1">IFERROR(VLOOKUP(H4,Cockpit!$A$20:$D$244,4,FALSE),"AK")</f>
        <v>AK</v>
      </c>
      <c r="K4">
        <f ca="1">IFERROR(VLOOKUP(INDIRECT("'"&amp;$AC4&amp;"'!"&amp;"$c$14",TRUE),Cockpit!$A$11:$C$15,3,FALSE),0)</f>
        <v>0</v>
      </c>
      <c r="L4">
        <f ca="1">IFERROR(VLOOKUP(INDIRECT("'"&amp;$AC4&amp;"'!"&amp;"$L$20",TRUE),Cockpit!$F$11:$H$12,3,FALSE),0)</f>
        <v>0</v>
      </c>
      <c r="M4" t="str">
        <f ca="1">IF(OR(INDIRECT("'"&amp;$AC4&amp;"'!"&amp;"$I$23",TRUE)=Cockpit!J$11,INDIRECT("'"&amp;$AC4&amp;"'!"&amp;"$M$23",TRUE)=Cockpit!J$14),"Tief","Hoch")</f>
        <v>Hoch</v>
      </c>
      <c r="N4" t="str">
        <f ca="1">IF(INDIRECT("'"&amp;$AC4&amp;"'!"&amp;"$I$25",TRUE)=Cockpit!$F$11,"Hoch","Tief")</f>
        <v>Tief</v>
      </c>
      <c r="O4">
        <f ca="1">IFERROR(VLOOKUP(INDIRECT("'"&amp;$AC4&amp;"'!"&amp;"$M$34",TRUE),Cockpit!$F$11:$H$12,3,FALSE),0)</f>
        <v>0</v>
      </c>
      <c r="P4">
        <f ca="1">IFERROR(VLOOKUP(INDIRECT("'"&amp;$AC4&amp;"'!"&amp;"$J$45",TRUE),Cockpit!$F$11:$H$12,3,FALSE),0)</f>
        <v>0</v>
      </c>
      <c r="Q4" t="str">
        <f t="shared" ca="1" si="8"/>
        <v>Deutschkurs</v>
      </c>
      <c r="R4" s="8">
        <f t="shared" ca="1" si="9"/>
        <v>0</v>
      </c>
      <c r="S4">
        <f ca="1">IFERROR(VLOOKUP(INDIRECT("'"&amp;$AC4&amp;"'!"&amp;"$I$5",TRUE),Cockpit!$A$2:$C$7,3,FALSE),0)</f>
        <v>0</v>
      </c>
      <c r="T4" s="9">
        <f t="shared" ca="1" si="10"/>
        <v>0</v>
      </c>
      <c r="U4" s="9">
        <f ca="1">IF(OR(J4="AK",K4="Anderer Status",L4="Ja",M4="Hoch",N4="Hoch",O4="Nein",P4="Nein",S4="Anderes Niveau",Z4="Nein",AA4="Nein"),0,IF(T4&gt;Cockpit!$H$15,Cockpit!$H$15,T4))</f>
        <v>0</v>
      </c>
      <c r="V4" s="6">
        <f t="shared" ca="1" si="11"/>
        <v>0</v>
      </c>
      <c r="W4" s="6">
        <f t="shared" ca="1" si="12"/>
        <v>0</v>
      </c>
      <c r="X4" s="8" t="str">
        <f t="shared" ca="1" si="13"/>
        <v/>
      </c>
      <c r="Y4" s="9" t="str">
        <f t="shared" ca="1" si="14"/>
        <v/>
      </c>
      <c r="Z4" t="str">
        <f t="shared" ca="1" si="15"/>
        <v>Nein</v>
      </c>
      <c r="AA4" t="str">
        <f t="shared" ca="1" si="0"/>
        <v>Nein</v>
      </c>
      <c r="AB4">
        <f ca="1">IFERROR(VLOOKUP(R4,Cockpit!$E$20:$F$45,2,FALSE),0)</f>
        <v>0</v>
      </c>
      <c r="AC4">
        <v>3</v>
      </c>
      <c r="AD4" t="str">
        <f t="shared" ca="1" si="16"/>
        <v>0</v>
      </c>
      <c r="AE4" t="str">
        <f t="shared" ca="1" si="17"/>
        <v>0</v>
      </c>
      <c r="AF4" t="str">
        <f t="shared" ca="1" si="18"/>
        <v>0</v>
      </c>
      <c r="AG4" t="str">
        <f t="shared" ca="1" si="19"/>
        <v>0</v>
      </c>
      <c r="AH4" t="str">
        <f t="shared" ca="1" si="20"/>
        <v>0</v>
      </c>
      <c r="AI4" t="str">
        <f t="shared" ca="1" si="21"/>
        <v>0</v>
      </c>
      <c r="AJ4" t="str">
        <f t="shared" ca="1" si="22"/>
        <v>0</v>
      </c>
      <c r="AK4" t="str">
        <f t="shared" ca="1" si="23"/>
        <v>0</v>
      </c>
      <c r="AL4" t="str">
        <f t="shared" ca="1" si="24"/>
        <v>0</v>
      </c>
      <c r="AM4" t="str">
        <f t="shared" ca="1" si="25"/>
        <v>0</v>
      </c>
      <c r="AN4" t="str">
        <f t="shared" ca="1" si="26"/>
        <v>0</v>
      </c>
      <c r="AO4" t="str">
        <f t="shared" ca="1" si="27"/>
        <v>0</v>
      </c>
      <c r="AP4">
        <f t="shared" ca="1" si="28"/>
        <v>0</v>
      </c>
      <c r="AQ4">
        <f t="shared" ca="1" si="29"/>
        <v>0</v>
      </c>
      <c r="AR4">
        <f t="shared" ca="1" si="30"/>
        <v>0</v>
      </c>
      <c r="AS4" t="str">
        <f t="shared" ca="1" si="31"/>
        <v>0</v>
      </c>
      <c r="AT4" t="str">
        <f t="shared" ca="1" si="32"/>
        <v/>
      </c>
    </row>
    <row r="5" spans="1:46" x14ac:dyDescent="0.2">
      <c r="A5" s="6">
        <f t="shared" ca="1" si="1"/>
        <v>0</v>
      </c>
      <c r="B5" s="6">
        <f t="shared" ca="1" si="2"/>
        <v>45645</v>
      </c>
      <c r="C5" s="7">
        <f t="shared" ca="1" si="3"/>
        <v>0</v>
      </c>
      <c r="D5">
        <f t="shared" ca="1" si="4"/>
        <v>0</v>
      </c>
      <c r="E5">
        <f t="shared" ca="1" si="5"/>
        <v>0</v>
      </c>
      <c r="F5">
        <f ca="1">IFERROR(VLOOKUP(INDIRECT("'"&amp;$AC5&amp;"'!"&amp;"$C$13",TRUE),Cockpit!$F$2:$H$3,3,FALSE),0)</f>
        <v>0</v>
      </c>
      <c r="G5">
        <f ca="1">IFERROR(VLOOKUP(INDIRECT("'"&amp;$AC5&amp;"'!"&amp;"$L$13",TRUE),Cockpit!$J$2:$L$6,3,FALSE),0)</f>
        <v>0</v>
      </c>
      <c r="H5">
        <f t="shared" ca="1" si="6"/>
        <v>0</v>
      </c>
      <c r="I5">
        <f t="shared" ca="1" si="7"/>
        <v>0</v>
      </c>
      <c r="J5" t="str">
        <f ca="1">IFERROR(VLOOKUP(H5,Cockpit!$A$20:$D$244,4,FALSE),"AK")</f>
        <v>AK</v>
      </c>
      <c r="K5">
        <f ca="1">IFERROR(VLOOKUP(INDIRECT("'"&amp;$AC5&amp;"'!"&amp;"$c$14",TRUE),Cockpit!$A$11:$C$15,3,FALSE),0)</f>
        <v>0</v>
      </c>
      <c r="L5">
        <f ca="1">IFERROR(VLOOKUP(INDIRECT("'"&amp;$AC5&amp;"'!"&amp;"$L$20",TRUE),Cockpit!$F$11:$H$12,3,FALSE),0)</f>
        <v>0</v>
      </c>
      <c r="M5" t="str">
        <f ca="1">IF(OR(INDIRECT("'"&amp;$AC5&amp;"'!"&amp;"$I$23",TRUE)=Cockpit!J$11,INDIRECT("'"&amp;$AC5&amp;"'!"&amp;"$M$23",TRUE)=Cockpit!J$14),"Tief","Hoch")</f>
        <v>Hoch</v>
      </c>
      <c r="N5" t="str">
        <f ca="1">IF(INDIRECT("'"&amp;$AC5&amp;"'!"&amp;"$I$25",TRUE)=Cockpit!$F$11,"Hoch","Tief")</f>
        <v>Tief</v>
      </c>
      <c r="O5">
        <f ca="1">IFERROR(VLOOKUP(INDIRECT("'"&amp;$AC5&amp;"'!"&amp;"$M$34",TRUE),Cockpit!$F$11:$H$12,3,FALSE),0)</f>
        <v>0</v>
      </c>
      <c r="P5">
        <f ca="1">IFERROR(VLOOKUP(INDIRECT("'"&amp;$AC5&amp;"'!"&amp;"$J$45",TRUE),Cockpit!$F$11:$H$12,3,FALSE),0)</f>
        <v>0</v>
      </c>
      <c r="Q5" t="str">
        <f t="shared" ca="1" si="8"/>
        <v>Deutschkurs</v>
      </c>
      <c r="R5" s="8">
        <f t="shared" ca="1" si="9"/>
        <v>0</v>
      </c>
      <c r="S5">
        <f ca="1">IFERROR(VLOOKUP(INDIRECT("'"&amp;$AC5&amp;"'!"&amp;"$I$5",TRUE),Cockpit!$A$2:$C$7,3,FALSE),0)</f>
        <v>0</v>
      </c>
      <c r="T5" s="9">
        <f t="shared" ca="1" si="10"/>
        <v>0</v>
      </c>
      <c r="U5" s="9">
        <f ca="1">IF(OR(J5="AK",K5="Anderer Status",L5="Ja",M5="Hoch",N5="Hoch",O5="Nein",P5="Nein",S5="Anderes Niveau",Z5="Nein",AA5="Nein"),0,IF(T5&gt;Cockpit!$H$15,Cockpit!$H$15,T5))</f>
        <v>0</v>
      </c>
      <c r="V5" s="6">
        <f t="shared" ca="1" si="11"/>
        <v>0</v>
      </c>
      <c r="W5" s="6">
        <f t="shared" ca="1" si="12"/>
        <v>0</v>
      </c>
      <c r="X5" s="8" t="str">
        <f t="shared" ca="1" si="13"/>
        <v/>
      </c>
      <c r="Y5" s="9" t="str">
        <f t="shared" ca="1" si="14"/>
        <v/>
      </c>
      <c r="Z5" t="str">
        <f t="shared" ca="1" si="15"/>
        <v>Nein</v>
      </c>
      <c r="AA5" t="str">
        <f t="shared" ca="1" si="0"/>
        <v>Nein</v>
      </c>
      <c r="AB5">
        <f ca="1">IFERROR(VLOOKUP(R5,Cockpit!$E$20:$F$45,2,FALSE),0)</f>
        <v>0</v>
      </c>
      <c r="AC5">
        <v>4</v>
      </c>
      <c r="AD5" t="str">
        <f t="shared" ca="1" si="16"/>
        <v>0</v>
      </c>
      <c r="AE5" t="str">
        <f t="shared" ca="1" si="17"/>
        <v>0</v>
      </c>
      <c r="AF5" t="str">
        <f t="shared" ca="1" si="18"/>
        <v>0</v>
      </c>
      <c r="AG5" t="str">
        <f t="shared" ca="1" si="19"/>
        <v>0</v>
      </c>
      <c r="AH5" t="str">
        <f t="shared" ca="1" si="20"/>
        <v>0</v>
      </c>
      <c r="AI5" t="str">
        <f t="shared" ca="1" si="21"/>
        <v>0</v>
      </c>
      <c r="AJ5" t="str">
        <f t="shared" ca="1" si="22"/>
        <v>0</v>
      </c>
      <c r="AK5" t="str">
        <f t="shared" ca="1" si="23"/>
        <v>0</v>
      </c>
      <c r="AL5" t="str">
        <f t="shared" ca="1" si="24"/>
        <v>0</v>
      </c>
      <c r="AM5" t="str">
        <f t="shared" ca="1" si="25"/>
        <v>0</v>
      </c>
      <c r="AN5" t="str">
        <f t="shared" ca="1" si="26"/>
        <v>0</v>
      </c>
      <c r="AO5" t="str">
        <f t="shared" ca="1" si="27"/>
        <v>0</v>
      </c>
      <c r="AP5">
        <f t="shared" ca="1" si="28"/>
        <v>0</v>
      </c>
      <c r="AQ5">
        <f t="shared" ca="1" si="29"/>
        <v>0</v>
      </c>
      <c r="AR5">
        <f t="shared" ca="1" si="30"/>
        <v>0</v>
      </c>
      <c r="AS5" t="str">
        <f t="shared" ca="1" si="31"/>
        <v>0</v>
      </c>
      <c r="AT5" t="str">
        <f t="shared" ca="1" si="32"/>
        <v/>
      </c>
    </row>
    <row r="6" spans="1:46" x14ac:dyDescent="0.2">
      <c r="A6" s="6">
        <f t="shared" ca="1" si="1"/>
        <v>0</v>
      </c>
      <c r="B6" s="6">
        <f t="shared" ca="1" si="2"/>
        <v>45645</v>
      </c>
      <c r="C6" s="7">
        <f t="shared" ca="1" si="3"/>
        <v>0</v>
      </c>
      <c r="D6">
        <f t="shared" ca="1" si="4"/>
        <v>0</v>
      </c>
      <c r="E6">
        <f t="shared" ca="1" si="5"/>
        <v>0</v>
      </c>
      <c r="F6">
        <f ca="1">IFERROR(VLOOKUP(INDIRECT("'"&amp;$AC6&amp;"'!"&amp;"$C$13",TRUE),Cockpit!$F$2:$H$3,3,FALSE),0)</f>
        <v>0</v>
      </c>
      <c r="G6">
        <f ca="1">IFERROR(VLOOKUP(INDIRECT("'"&amp;$AC6&amp;"'!"&amp;"$L$13",TRUE),Cockpit!$J$2:$L$6,3,FALSE),0)</f>
        <v>0</v>
      </c>
      <c r="H6">
        <f t="shared" ca="1" si="6"/>
        <v>0</v>
      </c>
      <c r="I6">
        <f t="shared" ca="1" si="7"/>
        <v>0</v>
      </c>
      <c r="J6" t="str">
        <f ca="1">IFERROR(VLOOKUP(H6,Cockpit!$A$20:$D$244,4,FALSE),"AK")</f>
        <v>AK</v>
      </c>
      <c r="K6">
        <f ca="1">IFERROR(VLOOKUP(INDIRECT("'"&amp;$AC6&amp;"'!"&amp;"$c$14",TRUE),Cockpit!$A$11:$C$15,3,FALSE),0)</f>
        <v>0</v>
      </c>
      <c r="L6">
        <f ca="1">IFERROR(VLOOKUP(INDIRECT("'"&amp;$AC6&amp;"'!"&amp;"$L$20",TRUE),Cockpit!$F$11:$H$12,3,FALSE),0)</f>
        <v>0</v>
      </c>
      <c r="M6" t="str">
        <f ca="1">IF(OR(INDIRECT("'"&amp;$AC6&amp;"'!"&amp;"$I$23",TRUE)=Cockpit!J$11,INDIRECT("'"&amp;$AC6&amp;"'!"&amp;"$M$23",TRUE)=Cockpit!J$14),"Tief","Hoch")</f>
        <v>Hoch</v>
      </c>
      <c r="N6" t="str">
        <f ca="1">IF(INDIRECT("'"&amp;$AC6&amp;"'!"&amp;"$I$25",TRUE)=Cockpit!$F$11,"Hoch","Tief")</f>
        <v>Tief</v>
      </c>
      <c r="O6">
        <f ca="1">IFERROR(VLOOKUP(INDIRECT("'"&amp;$AC6&amp;"'!"&amp;"$M$34",TRUE),Cockpit!$F$11:$H$12,3,FALSE),0)</f>
        <v>0</v>
      </c>
      <c r="P6">
        <f ca="1">IFERROR(VLOOKUP(INDIRECT("'"&amp;$AC6&amp;"'!"&amp;"$J$45",TRUE),Cockpit!$F$11:$H$12,3,FALSE),0)</f>
        <v>0</v>
      </c>
      <c r="Q6" t="str">
        <f t="shared" ca="1" si="8"/>
        <v>Deutschkurs</v>
      </c>
      <c r="R6" s="8">
        <f t="shared" ca="1" si="9"/>
        <v>0</v>
      </c>
      <c r="S6">
        <f ca="1">IFERROR(VLOOKUP(INDIRECT("'"&amp;$AC6&amp;"'!"&amp;"$I$5",TRUE),Cockpit!$A$2:$C$7,3,FALSE),0)</f>
        <v>0</v>
      </c>
      <c r="T6" s="9">
        <f t="shared" ca="1" si="10"/>
        <v>0</v>
      </c>
      <c r="U6" s="9">
        <f ca="1">IF(OR(J6="AK",K6="Anderer Status",L6="Ja",M6="Hoch",N6="Hoch",O6="Nein",P6="Nein",S6="Anderes Niveau",Z6="Nein",AA6="Nein"),0,IF(T6&gt;Cockpit!$H$15,Cockpit!$H$15,T6))</f>
        <v>0</v>
      </c>
      <c r="V6" s="6">
        <f t="shared" ca="1" si="11"/>
        <v>0</v>
      </c>
      <c r="W6" s="6">
        <f t="shared" ca="1" si="12"/>
        <v>0</v>
      </c>
      <c r="X6" s="8" t="str">
        <f t="shared" ca="1" si="13"/>
        <v/>
      </c>
      <c r="Y6" s="9" t="str">
        <f t="shared" ca="1" si="14"/>
        <v/>
      </c>
      <c r="Z6" t="str">
        <f t="shared" ca="1" si="15"/>
        <v>Nein</v>
      </c>
      <c r="AA6" t="str">
        <f t="shared" ca="1" si="0"/>
        <v>Nein</v>
      </c>
      <c r="AB6">
        <f ca="1">IFERROR(VLOOKUP(R6,Cockpit!$E$20:$F$45,2,FALSE),0)</f>
        <v>0</v>
      </c>
      <c r="AC6">
        <v>5</v>
      </c>
      <c r="AD6" t="str">
        <f t="shared" ca="1" si="16"/>
        <v>0</v>
      </c>
      <c r="AE6" t="str">
        <f t="shared" ca="1" si="17"/>
        <v>0</v>
      </c>
      <c r="AF6" t="str">
        <f t="shared" ca="1" si="18"/>
        <v>0</v>
      </c>
      <c r="AG6" t="str">
        <f t="shared" ca="1" si="19"/>
        <v>0</v>
      </c>
      <c r="AH6" t="str">
        <f t="shared" ca="1" si="20"/>
        <v>0</v>
      </c>
      <c r="AI6" t="str">
        <f t="shared" ca="1" si="21"/>
        <v>0</v>
      </c>
      <c r="AJ6" t="str">
        <f t="shared" ca="1" si="22"/>
        <v>0</v>
      </c>
      <c r="AK6" t="str">
        <f t="shared" ca="1" si="23"/>
        <v>0</v>
      </c>
      <c r="AL6" t="str">
        <f t="shared" ca="1" si="24"/>
        <v>0</v>
      </c>
      <c r="AM6" t="str">
        <f t="shared" ca="1" si="25"/>
        <v>0</v>
      </c>
      <c r="AN6" t="str">
        <f t="shared" ca="1" si="26"/>
        <v>0</v>
      </c>
      <c r="AO6" t="str">
        <f t="shared" ca="1" si="27"/>
        <v>0</v>
      </c>
      <c r="AP6">
        <f t="shared" ca="1" si="28"/>
        <v>0</v>
      </c>
      <c r="AQ6">
        <f t="shared" ca="1" si="29"/>
        <v>0</v>
      </c>
      <c r="AR6">
        <f t="shared" ca="1" si="30"/>
        <v>0</v>
      </c>
      <c r="AS6" t="str">
        <f t="shared" ca="1" si="31"/>
        <v>0</v>
      </c>
      <c r="AT6" t="str">
        <f t="shared" ca="1" si="32"/>
        <v/>
      </c>
    </row>
    <row r="7" spans="1:46" x14ac:dyDescent="0.2">
      <c r="A7" s="6">
        <f t="shared" ca="1" si="1"/>
        <v>0</v>
      </c>
      <c r="B7" s="6">
        <f t="shared" ca="1" si="2"/>
        <v>45645</v>
      </c>
      <c r="C7" s="7">
        <f t="shared" ca="1" si="3"/>
        <v>0</v>
      </c>
      <c r="D7">
        <f t="shared" ca="1" si="4"/>
        <v>0</v>
      </c>
      <c r="E7">
        <f t="shared" ca="1" si="5"/>
        <v>0</v>
      </c>
      <c r="F7">
        <f ca="1">IFERROR(VLOOKUP(INDIRECT("'"&amp;$AC7&amp;"'!"&amp;"$C$13",TRUE),Cockpit!$F$2:$H$3,3,FALSE),0)</f>
        <v>0</v>
      </c>
      <c r="G7">
        <f ca="1">IFERROR(VLOOKUP(INDIRECT("'"&amp;$AC7&amp;"'!"&amp;"$L$13",TRUE),Cockpit!$J$2:$L$6,3,FALSE),0)</f>
        <v>0</v>
      </c>
      <c r="H7">
        <f t="shared" ca="1" si="6"/>
        <v>0</v>
      </c>
      <c r="I7">
        <f t="shared" ca="1" si="7"/>
        <v>0</v>
      </c>
      <c r="J7" t="str">
        <f ca="1">IFERROR(VLOOKUP(H7,Cockpit!$A$20:$D$244,4,FALSE),"AK")</f>
        <v>AK</v>
      </c>
      <c r="K7">
        <f ca="1">IFERROR(VLOOKUP(INDIRECT("'"&amp;$AC7&amp;"'!"&amp;"$c$14",TRUE),Cockpit!$A$11:$C$15,3,FALSE),0)</f>
        <v>0</v>
      </c>
      <c r="L7">
        <f ca="1">IFERROR(VLOOKUP(INDIRECT("'"&amp;$AC7&amp;"'!"&amp;"$L$20",TRUE),Cockpit!$F$11:$H$12,3,FALSE),0)</f>
        <v>0</v>
      </c>
      <c r="M7" t="str">
        <f ca="1">IF(OR(INDIRECT("'"&amp;$AC7&amp;"'!"&amp;"$I$23",TRUE)=Cockpit!J$11,INDIRECT("'"&amp;$AC7&amp;"'!"&amp;"$M$23",TRUE)=Cockpit!J$14),"Tief","Hoch")</f>
        <v>Hoch</v>
      </c>
      <c r="N7" t="str">
        <f ca="1">IF(INDIRECT("'"&amp;$AC7&amp;"'!"&amp;"$I$25",TRUE)=Cockpit!$F$11,"Hoch","Tief")</f>
        <v>Tief</v>
      </c>
      <c r="O7">
        <f ca="1">IFERROR(VLOOKUP(INDIRECT("'"&amp;$AC7&amp;"'!"&amp;"$M$34",TRUE),Cockpit!$F$11:$H$12,3,FALSE),0)</f>
        <v>0</v>
      </c>
      <c r="P7">
        <f ca="1">IFERROR(VLOOKUP(INDIRECT("'"&amp;$AC7&amp;"'!"&amp;"$J$45",TRUE),Cockpit!$F$11:$H$12,3,FALSE),0)</f>
        <v>0</v>
      </c>
      <c r="Q7" t="str">
        <f t="shared" ca="1" si="8"/>
        <v>Deutschkurs</v>
      </c>
      <c r="R7" s="8">
        <f t="shared" ca="1" si="9"/>
        <v>0</v>
      </c>
      <c r="S7">
        <f ca="1">IFERROR(VLOOKUP(INDIRECT("'"&amp;$AC7&amp;"'!"&amp;"$I$5",TRUE),Cockpit!$A$2:$C$7,3,FALSE),0)</f>
        <v>0</v>
      </c>
      <c r="T7" s="9">
        <f t="shared" ca="1" si="10"/>
        <v>0</v>
      </c>
      <c r="U7" s="9">
        <f ca="1">IF(OR(J7="AK",K7="Anderer Status",L7="Ja",M7="Hoch",N7="Hoch",O7="Nein",P7="Nein",S7="Anderes Niveau",Z7="Nein",AA7="Nein"),0,IF(T7&gt;Cockpit!$H$15,Cockpit!$H$15,T7))</f>
        <v>0</v>
      </c>
      <c r="V7" s="6">
        <f t="shared" ca="1" si="11"/>
        <v>0</v>
      </c>
      <c r="W7" s="6">
        <f t="shared" ca="1" si="12"/>
        <v>0</v>
      </c>
      <c r="X7" s="8" t="str">
        <f t="shared" ca="1" si="13"/>
        <v/>
      </c>
      <c r="Y7" s="9" t="str">
        <f t="shared" ca="1" si="14"/>
        <v/>
      </c>
      <c r="Z7" t="str">
        <f t="shared" ca="1" si="15"/>
        <v>Nein</v>
      </c>
      <c r="AA7" t="str">
        <f t="shared" ca="1" si="0"/>
        <v>Nein</v>
      </c>
      <c r="AB7">
        <f ca="1">IFERROR(VLOOKUP(R7,Cockpit!$E$20:$F$45,2,FALSE),0)</f>
        <v>0</v>
      </c>
      <c r="AC7">
        <v>6</v>
      </c>
      <c r="AD7" t="str">
        <f t="shared" ca="1" si="16"/>
        <v>0</v>
      </c>
      <c r="AE7" t="str">
        <f t="shared" ca="1" si="17"/>
        <v>0</v>
      </c>
      <c r="AF7" t="str">
        <f t="shared" ca="1" si="18"/>
        <v>0</v>
      </c>
      <c r="AG7" t="str">
        <f t="shared" ca="1" si="19"/>
        <v>0</v>
      </c>
      <c r="AH7" t="str">
        <f t="shared" ca="1" si="20"/>
        <v>0</v>
      </c>
      <c r="AI7" t="str">
        <f t="shared" ca="1" si="21"/>
        <v>0</v>
      </c>
      <c r="AJ7" t="str">
        <f t="shared" ca="1" si="22"/>
        <v>0</v>
      </c>
      <c r="AK7" t="str">
        <f t="shared" ca="1" si="23"/>
        <v>0</v>
      </c>
      <c r="AL7" t="str">
        <f t="shared" ca="1" si="24"/>
        <v>0</v>
      </c>
      <c r="AM7" t="str">
        <f t="shared" ca="1" si="25"/>
        <v>0</v>
      </c>
      <c r="AN7" t="str">
        <f t="shared" ca="1" si="26"/>
        <v>0</v>
      </c>
      <c r="AO7" t="str">
        <f t="shared" ca="1" si="27"/>
        <v>0</v>
      </c>
      <c r="AP7">
        <f t="shared" ca="1" si="28"/>
        <v>0</v>
      </c>
      <c r="AQ7">
        <f t="shared" ca="1" si="29"/>
        <v>0</v>
      </c>
      <c r="AR7">
        <f t="shared" ca="1" si="30"/>
        <v>0</v>
      </c>
      <c r="AS7" t="str">
        <f t="shared" ca="1" si="31"/>
        <v>0</v>
      </c>
      <c r="AT7" t="str">
        <f t="shared" ca="1" si="32"/>
        <v/>
      </c>
    </row>
    <row r="8" spans="1:46" x14ac:dyDescent="0.2">
      <c r="A8" s="6">
        <f t="shared" ca="1" si="1"/>
        <v>0</v>
      </c>
      <c r="B8" s="6">
        <f t="shared" ca="1" si="2"/>
        <v>45645</v>
      </c>
      <c r="C8" s="7">
        <f t="shared" ca="1" si="3"/>
        <v>0</v>
      </c>
      <c r="D8">
        <f t="shared" ca="1" si="4"/>
        <v>0</v>
      </c>
      <c r="E8">
        <f t="shared" ca="1" si="5"/>
        <v>0</v>
      </c>
      <c r="F8">
        <f ca="1">IFERROR(VLOOKUP(INDIRECT("'"&amp;$AC8&amp;"'!"&amp;"$C$13",TRUE),Cockpit!$F$2:$H$3,3,FALSE),0)</f>
        <v>0</v>
      </c>
      <c r="G8">
        <f ca="1">IFERROR(VLOOKUP(INDIRECT("'"&amp;$AC8&amp;"'!"&amp;"$L$13",TRUE),Cockpit!$J$2:$L$6,3,FALSE),0)</f>
        <v>0</v>
      </c>
      <c r="H8">
        <f t="shared" ca="1" si="6"/>
        <v>0</v>
      </c>
      <c r="I8">
        <f t="shared" ca="1" si="7"/>
        <v>0</v>
      </c>
      <c r="J8" t="str">
        <f ca="1">IFERROR(VLOOKUP(H8,Cockpit!$A$20:$D$244,4,FALSE),"AK")</f>
        <v>AK</v>
      </c>
      <c r="K8">
        <f ca="1">IFERROR(VLOOKUP(INDIRECT("'"&amp;$AC8&amp;"'!"&amp;"$c$14",TRUE),Cockpit!$A$11:$C$15,3,FALSE),0)</f>
        <v>0</v>
      </c>
      <c r="L8">
        <f ca="1">IFERROR(VLOOKUP(INDIRECT("'"&amp;$AC8&amp;"'!"&amp;"$L$20",TRUE),Cockpit!$F$11:$H$12,3,FALSE),0)</f>
        <v>0</v>
      </c>
      <c r="M8" t="str">
        <f ca="1">IF(OR(INDIRECT("'"&amp;$AC8&amp;"'!"&amp;"$I$23",TRUE)=Cockpit!J$11,INDIRECT("'"&amp;$AC8&amp;"'!"&amp;"$M$23",TRUE)=Cockpit!J$14),"Tief","Hoch")</f>
        <v>Hoch</v>
      </c>
      <c r="N8" t="str">
        <f ca="1">IF(INDIRECT("'"&amp;$AC8&amp;"'!"&amp;"$I$25",TRUE)=Cockpit!$F$11,"Hoch","Tief")</f>
        <v>Tief</v>
      </c>
      <c r="O8">
        <f ca="1">IFERROR(VLOOKUP(INDIRECT("'"&amp;$AC8&amp;"'!"&amp;"$M$34",TRUE),Cockpit!$F$11:$H$12,3,FALSE),0)</f>
        <v>0</v>
      </c>
      <c r="P8">
        <f ca="1">IFERROR(VLOOKUP(INDIRECT("'"&amp;$AC8&amp;"'!"&amp;"$J$45",TRUE),Cockpit!$F$11:$H$12,3,FALSE),0)</f>
        <v>0</v>
      </c>
      <c r="Q8" t="str">
        <f t="shared" ca="1" si="8"/>
        <v>Deutschkurs</v>
      </c>
      <c r="R8" s="8">
        <f t="shared" ca="1" si="9"/>
        <v>0</v>
      </c>
      <c r="S8">
        <f ca="1">IFERROR(VLOOKUP(INDIRECT("'"&amp;$AC8&amp;"'!"&amp;"$I$5",TRUE),Cockpit!$A$2:$C$7,3,FALSE),0)</f>
        <v>0</v>
      </c>
      <c r="T8" s="9">
        <f t="shared" ca="1" si="10"/>
        <v>0</v>
      </c>
      <c r="U8" s="9">
        <f ca="1">IF(OR(J8="AK",K8="Anderer Status",L8="Ja",M8="Hoch",N8="Hoch",O8="Nein",P8="Nein",S8="Anderes Niveau",Z8="Nein",AA8="Nein"),0,IF(T8&gt;Cockpit!$H$15,Cockpit!$H$15,T8))</f>
        <v>0</v>
      </c>
      <c r="V8" s="6">
        <f t="shared" ca="1" si="11"/>
        <v>0</v>
      </c>
      <c r="W8" s="6">
        <f t="shared" ca="1" si="12"/>
        <v>0</v>
      </c>
      <c r="X8" s="8" t="str">
        <f t="shared" ca="1" si="13"/>
        <v/>
      </c>
      <c r="Y8" s="9" t="str">
        <f t="shared" ca="1" si="14"/>
        <v/>
      </c>
      <c r="Z8" t="str">
        <f t="shared" ca="1" si="15"/>
        <v>Nein</v>
      </c>
      <c r="AA8" t="str">
        <f t="shared" ca="1" si="0"/>
        <v>Nein</v>
      </c>
      <c r="AB8">
        <f ca="1">IFERROR(VLOOKUP(R8,Cockpit!$E$20:$F$45,2,FALSE),0)</f>
        <v>0</v>
      </c>
      <c r="AC8">
        <v>7</v>
      </c>
      <c r="AD8" t="str">
        <f t="shared" ca="1" si="16"/>
        <v>0</v>
      </c>
      <c r="AE8" t="str">
        <f t="shared" ca="1" si="17"/>
        <v>0</v>
      </c>
      <c r="AF8" t="str">
        <f t="shared" ca="1" si="18"/>
        <v>0</v>
      </c>
      <c r="AG8" t="str">
        <f t="shared" ca="1" si="19"/>
        <v>0</v>
      </c>
      <c r="AH8" t="str">
        <f t="shared" ca="1" si="20"/>
        <v>0</v>
      </c>
      <c r="AI8" t="str">
        <f t="shared" ca="1" si="21"/>
        <v>0</v>
      </c>
      <c r="AJ8" t="str">
        <f t="shared" ca="1" si="22"/>
        <v>0</v>
      </c>
      <c r="AK8" t="str">
        <f t="shared" ca="1" si="23"/>
        <v>0</v>
      </c>
      <c r="AL8" t="str">
        <f t="shared" ca="1" si="24"/>
        <v>0</v>
      </c>
      <c r="AM8" t="str">
        <f t="shared" ca="1" si="25"/>
        <v>0</v>
      </c>
      <c r="AN8" t="str">
        <f t="shared" ca="1" si="26"/>
        <v>0</v>
      </c>
      <c r="AO8" t="str">
        <f t="shared" ca="1" si="27"/>
        <v>0</v>
      </c>
      <c r="AP8">
        <f t="shared" ca="1" si="28"/>
        <v>0</v>
      </c>
      <c r="AQ8">
        <f t="shared" ca="1" si="29"/>
        <v>0</v>
      </c>
      <c r="AR8">
        <f t="shared" ca="1" si="30"/>
        <v>0</v>
      </c>
      <c r="AS8" t="str">
        <f t="shared" ca="1" si="31"/>
        <v>0</v>
      </c>
      <c r="AT8" t="str">
        <f t="shared" ca="1" si="32"/>
        <v/>
      </c>
    </row>
    <row r="9" spans="1:46" x14ac:dyDescent="0.2">
      <c r="A9" s="6">
        <f t="shared" ca="1" si="1"/>
        <v>0</v>
      </c>
      <c r="B9" s="6">
        <f t="shared" ca="1" si="2"/>
        <v>45645</v>
      </c>
      <c r="C9" s="7">
        <f t="shared" ca="1" si="3"/>
        <v>0</v>
      </c>
      <c r="D9">
        <f t="shared" ca="1" si="4"/>
        <v>0</v>
      </c>
      <c r="E9">
        <f t="shared" ca="1" si="5"/>
        <v>0</v>
      </c>
      <c r="F9">
        <f ca="1">IFERROR(VLOOKUP(INDIRECT("'"&amp;$AC9&amp;"'!"&amp;"$C$13",TRUE),Cockpit!$F$2:$H$3,3,FALSE),0)</f>
        <v>0</v>
      </c>
      <c r="G9">
        <f ca="1">IFERROR(VLOOKUP(INDIRECT("'"&amp;$AC9&amp;"'!"&amp;"$L$13",TRUE),Cockpit!$J$2:$L$6,3,FALSE),0)</f>
        <v>0</v>
      </c>
      <c r="H9">
        <f t="shared" ca="1" si="6"/>
        <v>0</v>
      </c>
      <c r="I9">
        <f t="shared" ca="1" si="7"/>
        <v>0</v>
      </c>
      <c r="J9" t="str">
        <f ca="1">IFERROR(VLOOKUP(H9,Cockpit!$A$20:$D$244,4,FALSE),"AK")</f>
        <v>AK</v>
      </c>
      <c r="K9">
        <f ca="1">IFERROR(VLOOKUP(INDIRECT("'"&amp;$AC9&amp;"'!"&amp;"$c$14",TRUE),Cockpit!$A$11:$C$15,3,FALSE),0)</f>
        <v>0</v>
      </c>
      <c r="L9">
        <f ca="1">IFERROR(VLOOKUP(INDIRECT("'"&amp;$AC9&amp;"'!"&amp;"$L$20",TRUE),Cockpit!$F$11:$H$12,3,FALSE),0)</f>
        <v>0</v>
      </c>
      <c r="M9" t="str">
        <f ca="1">IF(OR(INDIRECT("'"&amp;$AC9&amp;"'!"&amp;"$I$23",TRUE)=Cockpit!J$11,INDIRECT("'"&amp;$AC9&amp;"'!"&amp;"$M$23",TRUE)=Cockpit!J$14),"Tief","Hoch")</f>
        <v>Hoch</v>
      </c>
      <c r="N9" t="str">
        <f ca="1">IF(INDIRECT("'"&amp;$AC9&amp;"'!"&amp;"$I$25",TRUE)=Cockpit!$F$11,"Hoch","Tief")</f>
        <v>Tief</v>
      </c>
      <c r="O9">
        <f ca="1">IFERROR(VLOOKUP(INDIRECT("'"&amp;$AC9&amp;"'!"&amp;"$M$34",TRUE),Cockpit!$F$11:$H$12,3,FALSE),0)</f>
        <v>0</v>
      </c>
      <c r="P9">
        <f ca="1">IFERROR(VLOOKUP(INDIRECT("'"&amp;$AC9&amp;"'!"&amp;"$J$45",TRUE),Cockpit!$F$11:$H$12,3,FALSE),0)</f>
        <v>0</v>
      </c>
      <c r="Q9" t="str">
        <f t="shared" ca="1" si="8"/>
        <v>Deutschkurs</v>
      </c>
      <c r="R9" s="8">
        <f t="shared" ca="1" si="9"/>
        <v>0</v>
      </c>
      <c r="S9">
        <f ca="1">IFERROR(VLOOKUP(INDIRECT("'"&amp;$AC9&amp;"'!"&amp;"$I$5",TRUE),Cockpit!$A$2:$C$7,3,FALSE),0)</f>
        <v>0</v>
      </c>
      <c r="T9" s="9">
        <f t="shared" ca="1" si="10"/>
        <v>0</v>
      </c>
      <c r="U9" s="9">
        <f ca="1">IF(OR(J9="AK",K9="Anderer Status",L9="Ja",M9="Hoch",N9="Hoch",O9="Nein",P9="Nein",S9="Anderes Niveau",Z9="Nein",AA9="Nein"),0,IF(T9&gt;Cockpit!$H$15,Cockpit!$H$15,T9))</f>
        <v>0</v>
      </c>
      <c r="V9" s="6">
        <f t="shared" ca="1" si="11"/>
        <v>0</v>
      </c>
      <c r="W9" s="6">
        <f t="shared" ca="1" si="12"/>
        <v>0</v>
      </c>
      <c r="X9" s="8" t="str">
        <f t="shared" ca="1" si="13"/>
        <v/>
      </c>
      <c r="Y9" s="9" t="str">
        <f t="shared" ca="1" si="14"/>
        <v/>
      </c>
      <c r="Z9" t="str">
        <f t="shared" ca="1" si="15"/>
        <v>Nein</v>
      </c>
      <c r="AA9" t="str">
        <f t="shared" ca="1" si="0"/>
        <v>Nein</v>
      </c>
      <c r="AB9">
        <f ca="1">IFERROR(VLOOKUP(R9,Cockpit!$E$20:$F$45,2,FALSE),0)</f>
        <v>0</v>
      </c>
      <c r="AC9">
        <v>8</v>
      </c>
      <c r="AD9" t="str">
        <f t="shared" ca="1" si="16"/>
        <v>0</v>
      </c>
      <c r="AE9" t="str">
        <f t="shared" ca="1" si="17"/>
        <v>0</v>
      </c>
      <c r="AF9" t="str">
        <f t="shared" ca="1" si="18"/>
        <v>0</v>
      </c>
      <c r="AG9" t="str">
        <f t="shared" ca="1" si="19"/>
        <v>0</v>
      </c>
      <c r="AH9" t="str">
        <f t="shared" ca="1" si="20"/>
        <v>0</v>
      </c>
      <c r="AI9" t="str">
        <f t="shared" ca="1" si="21"/>
        <v>0</v>
      </c>
      <c r="AJ9" t="str">
        <f t="shared" ca="1" si="22"/>
        <v>0</v>
      </c>
      <c r="AK9" t="str">
        <f t="shared" ca="1" si="23"/>
        <v>0</v>
      </c>
      <c r="AL9" t="str">
        <f t="shared" ca="1" si="24"/>
        <v>0</v>
      </c>
      <c r="AM9" t="str">
        <f t="shared" ca="1" si="25"/>
        <v>0</v>
      </c>
      <c r="AN9" t="str">
        <f t="shared" ca="1" si="26"/>
        <v>0</v>
      </c>
      <c r="AO9" t="str">
        <f t="shared" ca="1" si="27"/>
        <v>0</v>
      </c>
      <c r="AP9">
        <f t="shared" ca="1" si="28"/>
        <v>0</v>
      </c>
      <c r="AQ9">
        <f t="shared" ca="1" si="29"/>
        <v>0</v>
      </c>
      <c r="AR9">
        <f t="shared" ca="1" si="30"/>
        <v>0</v>
      </c>
      <c r="AS9" t="str">
        <f t="shared" ca="1" si="31"/>
        <v>0</v>
      </c>
      <c r="AT9" t="str">
        <f t="shared" ca="1" si="32"/>
        <v/>
      </c>
    </row>
    <row r="10" spans="1:46" x14ac:dyDescent="0.2">
      <c r="A10" s="6">
        <f t="shared" ca="1" si="1"/>
        <v>0</v>
      </c>
      <c r="B10" s="6">
        <f t="shared" ca="1" si="2"/>
        <v>45645</v>
      </c>
      <c r="C10" s="7">
        <f t="shared" ca="1" si="3"/>
        <v>0</v>
      </c>
      <c r="D10">
        <f t="shared" ca="1" si="4"/>
        <v>0</v>
      </c>
      <c r="E10">
        <f t="shared" ca="1" si="5"/>
        <v>0</v>
      </c>
      <c r="F10">
        <f ca="1">IFERROR(VLOOKUP(INDIRECT("'"&amp;$AC10&amp;"'!"&amp;"$C$13",TRUE),Cockpit!$F$2:$H$3,3,FALSE),0)</f>
        <v>0</v>
      </c>
      <c r="G10">
        <f ca="1">IFERROR(VLOOKUP(INDIRECT("'"&amp;$AC10&amp;"'!"&amp;"$L$13",TRUE),Cockpit!$J$2:$L$6,3,FALSE),0)</f>
        <v>0</v>
      </c>
      <c r="H10">
        <f t="shared" ca="1" si="6"/>
        <v>0</v>
      </c>
      <c r="I10">
        <f t="shared" ca="1" si="7"/>
        <v>0</v>
      </c>
      <c r="J10" t="str">
        <f ca="1">IFERROR(VLOOKUP(H10,Cockpit!$A$20:$D$244,4,FALSE),"AK")</f>
        <v>AK</v>
      </c>
      <c r="K10">
        <f ca="1">IFERROR(VLOOKUP(INDIRECT("'"&amp;$AC10&amp;"'!"&amp;"$c$14",TRUE),Cockpit!$A$11:$C$15,3,FALSE),0)</f>
        <v>0</v>
      </c>
      <c r="L10">
        <f ca="1">IFERROR(VLOOKUP(INDIRECT("'"&amp;$AC10&amp;"'!"&amp;"$L$20",TRUE),Cockpit!$F$11:$H$12,3,FALSE),0)</f>
        <v>0</v>
      </c>
      <c r="M10" t="str">
        <f ca="1">IF(OR(INDIRECT("'"&amp;$AC10&amp;"'!"&amp;"$I$23",TRUE)=Cockpit!J$11,INDIRECT("'"&amp;$AC10&amp;"'!"&amp;"$M$23",TRUE)=Cockpit!J$14),"Tief","Hoch")</f>
        <v>Hoch</v>
      </c>
      <c r="N10" t="str">
        <f ca="1">IF(INDIRECT("'"&amp;$AC10&amp;"'!"&amp;"$I$25",TRUE)=Cockpit!$F$11,"Hoch","Tief")</f>
        <v>Tief</v>
      </c>
      <c r="O10">
        <f ca="1">IFERROR(VLOOKUP(INDIRECT("'"&amp;$AC10&amp;"'!"&amp;"$M$34",TRUE),Cockpit!$F$11:$H$12,3,FALSE),0)</f>
        <v>0</v>
      </c>
      <c r="P10">
        <f ca="1">IFERROR(VLOOKUP(INDIRECT("'"&amp;$AC10&amp;"'!"&amp;"$J$45",TRUE),Cockpit!$F$11:$H$12,3,FALSE),0)</f>
        <v>0</v>
      </c>
      <c r="Q10" t="str">
        <f t="shared" ca="1" si="8"/>
        <v>Deutschkurs</v>
      </c>
      <c r="R10" s="8">
        <f t="shared" ca="1" si="9"/>
        <v>0</v>
      </c>
      <c r="S10">
        <f ca="1">IFERROR(VLOOKUP(INDIRECT("'"&amp;$AC10&amp;"'!"&amp;"$I$5",TRUE),Cockpit!$A$2:$C$7,3,FALSE),0)</f>
        <v>0</v>
      </c>
      <c r="T10" s="9">
        <f t="shared" ca="1" si="10"/>
        <v>0</v>
      </c>
      <c r="U10" s="9">
        <f ca="1">IF(OR(J10="AK",K10="Anderer Status",L10="Ja",M10="Hoch",N10="Hoch",O10="Nein",P10="Nein",S10="Anderes Niveau",Z10="Nein",AA10="Nein"),0,IF(T10&gt;Cockpit!$H$15,Cockpit!$H$15,T10))</f>
        <v>0</v>
      </c>
      <c r="V10" s="6">
        <f t="shared" ca="1" si="11"/>
        <v>0</v>
      </c>
      <c r="W10" s="6">
        <f t="shared" ca="1" si="12"/>
        <v>0</v>
      </c>
      <c r="X10" s="8" t="str">
        <f t="shared" ca="1" si="13"/>
        <v/>
      </c>
      <c r="Y10" s="9" t="str">
        <f t="shared" ca="1" si="14"/>
        <v/>
      </c>
      <c r="Z10" t="str">
        <f t="shared" ca="1" si="15"/>
        <v>Nein</v>
      </c>
      <c r="AA10" t="str">
        <f t="shared" ca="1" si="0"/>
        <v>Nein</v>
      </c>
      <c r="AB10">
        <f ca="1">IFERROR(VLOOKUP(R10,Cockpit!$E$20:$F$45,2,FALSE),0)</f>
        <v>0</v>
      </c>
      <c r="AC10">
        <v>9</v>
      </c>
      <c r="AD10" t="str">
        <f t="shared" ca="1" si="16"/>
        <v>0</v>
      </c>
      <c r="AE10" t="str">
        <f t="shared" ca="1" si="17"/>
        <v>0</v>
      </c>
      <c r="AF10" t="str">
        <f t="shared" ca="1" si="18"/>
        <v>0</v>
      </c>
      <c r="AG10" t="str">
        <f t="shared" ca="1" si="19"/>
        <v>0</v>
      </c>
      <c r="AH10" t="str">
        <f t="shared" ca="1" si="20"/>
        <v>0</v>
      </c>
      <c r="AI10" t="str">
        <f t="shared" ca="1" si="21"/>
        <v>0</v>
      </c>
      <c r="AJ10" t="str">
        <f t="shared" ca="1" si="22"/>
        <v>0</v>
      </c>
      <c r="AK10" t="str">
        <f t="shared" ca="1" si="23"/>
        <v>0</v>
      </c>
      <c r="AL10" t="str">
        <f t="shared" ca="1" si="24"/>
        <v>0</v>
      </c>
      <c r="AM10" t="str">
        <f t="shared" ca="1" si="25"/>
        <v>0</v>
      </c>
      <c r="AN10" t="str">
        <f t="shared" ca="1" si="26"/>
        <v>0</v>
      </c>
      <c r="AO10" t="str">
        <f t="shared" ca="1" si="27"/>
        <v>0</v>
      </c>
      <c r="AP10">
        <f t="shared" ca="1" si="28"/>
        <v>0</v>
      </c>
      <c r="AQ10">
        <f t="shared" ca="1" si="29"/>
        <v>0</v>
      </c>
      <c r="AR10">
        <f t="shared" ca="1" si="30"/>
        <v>0</v>
      </c>
      <c r="AS10" t="str">
        <f t="shared" ca="1" si="31"/>
        <v>0</v>
      </c>
      <c r="AT10" t="str">
        <f t="shared" ca="1" si="32"/>
        <v/>
      </c>
    </row>
    <row r="11" spans="1:46" x14ac:dyDescent="0.2">
      <c r="A11" s="6">
        <f t="shared" ca="1" si="1"/>
        <v>0</v>
      </c>
      <c r="B11" s="6">
        <f t="shared" ca="1" si="2"/>
        <v>45645</v>
      </c>
      <c r="C11" s="7">
        <f t="shared" ca="1" si="3"/>
        <v>0</v>
      </c>
      <c r="D11">
        <f t="shared" ca="1" si="4"/>
        <v>0</v>
      </c>
      <c r="E11">
        <f t="shared" ca="1" si="5"/>
        <v>0</v>
      </c>
      <c r="F11">
        <f ca="1">IFERROR(VLOOKUP(INDIRECT("'"&amp;$AC11&amp;"'!"&amp;"$C$13",TRUE),Cockpit!$F$2:$H$3,3,FALSE),0)</f>
        <v>0</v>
      </c>
      <c r="G11">
        <f ca="1">IFERROR(VLOOKUP(INDIRECT("'"&amp;$AC11&amp;"'!"&amp;"$L$13",TRUE),Cockpit!$J$2:$L$6,3,FALSE),0)</f>
        <v>0</v>
      </c>
      <c r="H11">
        <f t="shared" ca="1" si="6"/>
        <v>0</v>
      </c>
      <c r="I11">
        <f t="shared" ca="1" si="7"/>
        <v>0</v>
      </c>
      <c r="J11" t="str">
        <f ca="1">IFERROR(VLOOKUP(H11,Cockpit!$A$20:$D$244,4,FALSE),"AK")</f>
        <v>AK</v>
      </c>
      <c r="K11">
        <f ca="1">IFERROR(VLOOKUP(INDIRECT("'"&amp;$AC11&amp;"'!"&amp;"$c$14",TRUE),Cockpit!$A$11:$C$15,3,FALSE),0)</f>
        <v>0</v>
      </c>
      <c r="L11">
        <f ca="1">IFERROR(VLOOKUP(INDIRECT("'"&amp;$AC11&amp;"'!"&amp;"$L$20",TRUE),Cockpit!$F$11:$H$12,3,FALSE),0)</f>
        <v>0</v>
      </c>
      <c r="M11" t="str">
        <f ca="1">IF(OR(INDIRECT("'"&amp;$AC11&amp;"'!"&amp;"$I$23",TRUE)=Cockpit!J$11,INDIRECT("'"&amp;$AC11&amp;"'!"&amp;"$M$23",TRUE)=Cockpit!J$14),"Tief","Hoch")</f>
        <v>Hoch</v>
      </c>
      <c r="N11" t="str">
        <f ca="1">IF(INDIRECT("'"&amp;$AC11&amp;"'!"&amp;"$I$25",TRUE)=Cockpit!$F$11,"Hoch","Tief")</f>
        <v>Tief</v>
      </c>
      <c r="O11">
        <f ca="1">IFERROR(VLOOKUP(INDIRECT("'"&amp;$AC11&amp;"'!"&amp;"$M$34",TRUE),Cockpit!$F$11:$H$12,3,FALSE),0)</f>
        <v>0</v>
      </c>
      <c r="P11">
        <f ca="1">IFERROR(VLOOKUP(INDIRECT("'"&amp;$AC11&amp;"'!"&amp;"$J$45",TRUE),Cockpit!$F$11:$H$12,3,FALSE),0)</f>
        <v>0</v>
      </c>
      <c r="Q11" t="str">
        <f t="shared" ca="1" si="8"/>
        <v>Deutschkurs</v>
      </c>
      <c r="R11" s="8">
        <f t="shared" ca="1" si="9"/>
        <v>0</v>
      </c>
      <c r="S11">
        <f ca="1">IFERROR(VLOOKUP(INDIRECT("'"&amp;$AC11&amp;"'!"&amp;"$I$5",TRUE),Cockpit!$A$2:$C$7,3,FALSE),0)</f>
        <v>0</v>
      </c>
      <c r="T11" s="9">
        <f t="shared" ca="1" si="10"/>
        <v>0</v>
      </c>
      <c r="U11" s="9">
        <f ca="1">IF(OR(J11="AK",K11="Anderer Status",L11="Ja",M11="Hoch",N11="Hoch",O11="Nein",P11="Nein",S11="Anderes Niveau",Z11="Nein",AA11="Nein"),0,IF(T11&gt;Cockpit!$H$15,Cockpit!$H$15,T11))</f>
        <v>0</v>
      </c>
      <c r="V11" s="6">
        <f t="shared" ca="1" si="11"/>
        <v>0</v>
      </c>
      <c r="W11" s="6">
        <f t="shared" ca="1" si="12"/>
        <v>0</v>
      </c>
      <c r="X11" s="8" t="str">
        <f t="shared" ca="1" si="13"/>
        <v/>
      </c>
      <c r="Y11" s="9" t="str">
        <f t="shared" ca="1" si="14"/>
        <v/>
      </c>
      <c r="Z11" t="str">
        <f t="shared" ca="1" si="15"/>
        <v>Nein</v>
      </c>
      <c r="AA11" t="str">
        <f t="shared" ca="1" si="0"/>
        <v>Nein</v>
      </c>
      <c r="AB11">
        <f ca="1">IFERROR(VLOOKUP(R11,Cockpit!$E$20:$F$45,2,FALSE),0)</f>
        <v>0</v>
      </c>
      <c r="AC11">
        <v>10</v>
      </c>
      <c r="AD11" t="str">
        <f t="shared" ca="1" si="16"/>
        <v>0</v>
      </c>
      <c r="AE11" t="str">
        <f t="shared" ca="1" si="17"/>
        <v>0</v>
      </c>
      <c r="AF11" t="str">
        <f t="shared" ca="1" si="18"/>
        <v>0</v>
      </c>
      <c r="AG11" t="str">
        <f t="shared" ca="1" si="19"/>
        <v>0</v>
      </c>
      <c r="AH11" t="str">
        <f t="shared" ca="1" si="20"/>
        <v>0</v>
      </c>
      <c r="AI11" t="str">
        <f t="shared" ca="1" si="21"/>
        <v>0</v>
      </c>
      <c r="AJ11" t="str">
        <f t="shared" ca="1" si="22"/>
        <v>0</v>
      </c>
      <c r="AK11" t="str">
        <f t="shared" ca="1" si="23"/>
        <v>0</v>
      </c>
      <c r="AL11" t="str">
        <f t="shared" ca="1" si="24"/>
        <v>0</v>
      </c>
      <c r="AM11" t="str">
        <f t="shared" ca="1" si="25"/>
        <v>0</v>
      </c>
      <c r="AN11" t="str">
        <f t="shared" ca="1" si="26"/>
        <v>0</v>
      </c>
      <c r="AO11" t="str">
        <f t="shared" ca="1" si="27"/>
        <v>0</v>
      </c>
      <c r="AP11">
        <f t="shared" ca="1" si="28"/>
        <v>0</v>
      </c>
      <c r="AQ11">
        <f t="shared" ca="1" si="29"/>
        <v>0</v>
      </c>
      <c r="AR11">
        <f t="shared" ca="1" si="30"/>
        <v>0</v>
      </c>
      <c r="AS11" t="str">
        <f t="shared" ca="1" si="31"/>
        <v>0</v>
      </c>
      <c r="AT11" t="str">
        <f t="shared" ca="1" si="32"/>
        <v/>
      </c>
    </row>
    <row r="12" spans="1:46" x14ac:dyDescent="0.2">
      <c r="A12" s="6" t="e">
        <f t="shared" ca="1" si="1"/>
        <v>#REF!</v>
      </c>
      <c r="B12" s="6">
        <f t="shared" ca="1" si="2"/>
        <v>45645</v>
      </c>
      <c r="C12" s="7" t="e">
        <f t="shared" ca="1" si="3"/>
        <v>#REF!</v>
      </c>
      <c r="D12" t="e">
        <f t="shared" ca="1" si="4"/>
        <v>#REF!</v>
      </c>
      <c r="E12" t="e">
        <f t="shared" ca="1" si="5"/>
        <v>#REF!</v>
      </c>
      <c r="F12">
        <f ca="1">IFERROR(VLOOKUP(INDIRECT("'"&amp;$AC12&amp;"'!"&amp;"$C$13",TRUE),Cockpit!$F$2:$H$3,3,FALSE),0)</f>
        <v>0</v>
      </c>
      <c r="G12">
        <f ca="1">IFERROR(VLOOKUP(INDIRECT("'"&amp;$AC12&amp;"'!"&amp;"$L$13",TRUE),Cockpit!$J$2:$L$6,3,FALSE),0)</f>
        <v>0</v>
      </c>
      <c r="H12" t="e">
        <f t="shared" ca="1" si="6"/>
        <v>#REF!</v>
      </c>
      <c r="I12" t="e">
        <f t="shared" ca="1" si="7"/>
        <v>#REF!</v>
      </c>
      <c r="J12" t="str">
        <f ca="1">IFERROR(VLOOKUP(H12,Cockpit!$A$20:$D$244,4,FALSE),"AK")</f>
        <v>AK</v>
      </c>
      <c r="K12">
        <f ca="1">IFERROR(VLOOKUP(INDIRECT("'"&amp;$AC12&amp;"'!"&amp;"$c$14",TRUE),Cockpit!$A$11:$C$15,3,FALSE),0)</f>
        <v>0</v>
      </c>
      <c r="L12">
        <f ca="1">IFERROR(VLOOKUP(INDIRECT("'"&amp;$AC12&amp;"'!"&amp;"$L$20",TRUE),Cockpit!$F$11:$H$12,3,FALSE),0)</f>
        <v>0</v>
      </c>
      <c r="M12" t="e">
        <f ca="1">IF(OR(INDIRECT("'"&amp;$AC12&amp;"'!"&amp;"$I$23",TRUE)=Cockpit!J$11,INDIRECT("'"&amp;$AC12&amp;"'!"&amp;"$M$23",TRUE)=Cockpit!J$14),"Tief","Hoch")</f>
        <v>#REF!</v>
      </c>
      <c r="N12" t="e">
        <f ca="1">IF(INDIRECT("'"&amp;$AC12&amp;"'!"&amp;"$I$25",TRUE)=Cockpit!$F$11,"Hoch","Tief")</f>
        <v>#REF!</v>
      </c>
      <c r="O12">
        <f ca="1">IFERROR(VLOOKUP(INDIRECT("'"&amp;$AC12&amp;"'!"&amp;"$M$34",TRUE),Cockpit!$F$11:$H$12,3,FALSE),0)</f>
        <v>0</v>
      </c>
      <c r="P12">
        <f ca="1">IFERROR(VLOOKUP(INDIRECT("'"&amp;$AC12&amp;"'!"&amp;"$J$45",TRUE),Cockpit!$F$11:$H$12,3,FALSE),0)</f>
        <v>0</v>
      </c>
      <c r="Q12" t="str">
        <f t="shared" ca="1" si="8"/>
        <v>Deutschkurs</v>
      </c>
      <c r="R12" s="8" t="e">
        <f t="shared" ca="1" si="9"/>
        <v>#REF!</v>
      </c>
      <c r="S12">
        <f ca="1">IFERROR(VLOOKUP(INDIRECT("'"&amp;$AC12&amp;"'!"&amp;"$I$5",TRUE),Cockpit!$A$2:$C$7,3,FALSE),0)</f>
        <v>0</v>
      </c>
      <c r="T12" s="9" t="e">
        <f t="shared" ca="1" si="10"/>
        <v>#REF!</v>
      </c>
      <c r="U12" s="9" t="e">
        <f ca="1">IF(OR(J12="AK",K12="Anderer Status",L12="Ja",M12="Hoch",N12="Hoch",O12="Nein",P12="Nein",S12="Anderes Niveau",Z12="Nein",AA12="Nein"),0,IF(T12&gt;Cockpit!$H$15,Cockpit!$H$15,T12))</f>
        <v>#REF!</v>
      </c>
      <c r="V12" s="6" t="e">
        <f t="shared" ca="1" si="11"/>
        <v>#REF!</v>
      </c>
      <c r="W12" s="6" t="e">
        <f t="shared" ca="1" si="12"/>
        <v>#REF!</v>
      </c>
      <c r="X12" s="8" t="e">
        <f t="shared" ca="1" si="13"/>
        <v>#REF!</v>
      </c>
      <c r="Y12" s="9" t="e">
        <f t="shared" ca="1" si="14"/>
        <v>#REF!</v>
      </c>
      <c r="Z12" t="e">
        <f t="shared" ca="1" si="15"/>
        <v>#REF!</v>
      </c>
      <c r="AA12" t="e">
        <f t="shared" ca="1" si="0"/>
        <v>#REF!</v>
      </c>
      <c r="AB12">
        <f ca="1">IFERROR(VLOOKUP(R12,Cockpit!$E$20:$F$45,2,FALSE),0)</f>
        <v>0</v>
      </c>
      <c r="AC12">
        <v>11</v>
      </c>
      <c r="AD12" t="e">
        <f t="shared" ca="1" si="16"/>
        <v>#REF!</v>
      </c>
      <c r="AE12" t="e">
        <f t="shared" ca="1" si="17"/>
        <v>#REF!</v>
      </c>
      <c r="AF12" t="e">
        <f t="shared" ca="1" si="18"/>
        <v>#REF!</v>
      </c>
      <c r="AG12" t="e">
        <f t="shared" ca="1" si="19"/>
        <v>#REF!</v>
      </c>
      <c r="AH12" t="e">
        <f t="shared" ca="1" si="20"/>
        <v>#REF!</v>
      </c>
      <c r="AI12" t="e">
        <f t="shared" ca="1" si="21"/>
        <v>#REF!</v>
      </c>
      <c r="AJ12" t="e">
        <f t="shared" ca="1" si="22"/>
        <v>#REF!</v>
      </c>
      <c r="AK12" t="e">
        <f t="shared" ca="1" si="23"/>
        <v>#REF!</v>
      </c>
      <c r="AL12" t="e">
        <f t="shared" ca="1" si="24"/>
        <v>#REF!</v>
      </c>
      <c r="AM12" t="e">
        <f t="shared" ca="1" si="25"/>
        <v>#REF!</v>
      </c>
      <c r="AN12" t="e">
        <f t="shared" ca="1" si="26"/>
        <v>#REF!</v>
      </c>
      <c r="AO12" t="e">
        <f t="shared" ca="1" si="27"/>
        <v>#REF!</v>
      </c>
      <c r="AP12" t="e">
        <f t="shared" ca="1" si="28"/>
        <v>#REF!</v>
      </c>
      <c r="AQ12" t="e">
        <f t="shared" ca="1" si="29"/>
        <v>#REF!</v>
      </c>
      <c r="AR12" t="e">
        <f t="shared" ca="1" si="30"/>
        <v>#REF!</v>
      </c>
      <c r="AS12" t="e">
        <f t="shared" ca="1" si="31"/>
        <v>#REF!</v>
      </c>
      <c r="AT12" t="e">
        <f t="shared" ca="1" si="32"/>
        <v>#REF!</v>
      </c>
    </row>
    <row r="13" spans="1:46" x14ac:dyDescent="0.2">
      <c r="A13" s="6" t="e">
        <f t="shared" ca="1" si="1"/>
        <v>#REF!</v>
      </c>
      <c r="B13" s="6">
        <f t="shared" ca="1" si="2"/>
        <v>45645</v>
      </c>
      <c r="C13" s="7" t="e">
        <f t="shared" ca="1" si="3"/>
        <v>#REF!</v>
      </c>
      <c r="D13" t="e">
        <f t="shared" ca="1" si="4"/>
        <v>#REF!</v>
      </c>
      <c r="E13" t="e">
        <f t="shared" ca="1" si="5"/>
        <v>#REF!</v>
      </c>
      <c r="F13">
        <f ca="1">IFERROR(VLOOKUP(INDIRECT("'"&amp;$AC13&amp;"'!"&amp;"$C$13",TRUE),Cockpit!$F$2:$H$3,3,FALSE),0)</f>
        <v>0</v>
      </c>
      <c r="G13">
        <f ca="1">IFERROR(VLOOKUP(INDIRECT("'"&amp;$AC13&amp;"'!"&amp;"$L$13",TRUE),Cockpit!$J$2:$L$6,3,FALSE),0)</f>
        <v>0</v>
      </c>
      <c r="H13" t="e">
        <f t="shared" ca="1" si="6"/>
        <v>#REF!</v>
      </c>
      <c r="I13" t="e">
        <f t="shared" ca="1" si="7"/>
        <v>#REF!</v>
      </c>
      <c r="J13" t="str">
        <f ca="1">IFERROR(VLOOKUP(H13,Cockpit!$A$20:$D$244,4,FALSE),"AK")</f>
        <v>AK</v>
      </c>
      <c r="K13">
        <f ca="1">IFERROR(VLOOKUP(INDIRECT("'"&amp;$AC13&amp;"'!"&amp;"$c$14",TRUE),Cockpit!$A$11:$C$15,3,FALSE),0)</f>
        <v>0</v>
      </c>
      <c r="L13">
        <f ca="1">IFERROR(VLOOKUP(INDIRECT("'"&amp;$AC13&amp;"'!"&amp;"$L$20",TRUE),Cockpit!$F$11:$H$12,3,FALSE),0)</f>
        <v>0</v>
      </c>
      <c r="M13" t="e">
        <f ca="1">IF(OR(INDIRECT("'"&amp;$AC13&amp;"'!"&amp;"$I$23",TRUE)=Cockpit!J$11,INDIRECT("'"&amp;$AC13&amp;"'!"&amp;"$M$23",TRUE)=Cockpit!J$14),"Tief","Hoch")</f>
        <v>#REF!</v>
      </c>
      <c r="N13" t="e">
        <f ca="1">IF(INDIRECT("'"&amp;$AC13&amp;"'!"&amp;"$I$25",TRUE)=Cockpit!$F$11,"Hoch","Tief")</f>
        <v>#REF!</v>
      </c>
      <c r="O13">
        <f ca="1">IFERROR(VLOOKUP(INDIRECT("'"&amp;$AC13&amp;"'!"&amp;"$M$34",TRUE),Cockpit!$F$11:$H$12,3,FALSE),0)</f>
        <v>0</v>
      </c>
      <c r="P13">
        <f ca="1">IFERROR(VLOOKUP(INDIRECT("'"&amp;$AC13&amp;"'!"&amp;"$J$45",TRUE),Cockpit!$F$11:$H$12,3,FALSE),0)</f>
        <v>0</v>
      </c>
      <c r="Q13" t="str">
        <f t="shared" ca="1" si="8"/>
        <v>Deutschkurs</v>
      </c>
      <c r="R13" s="8" t="e">
        <f t="shared" ca="1" si="9"/>
        <v>#REF!</v>
      </c>
      <c r="S13">
        <f ca="1">IFERROR(VLOOKUP(INDIRECT("'"&amp;$AC13&amp;"'!"&amp;"$I$5",TRUE),Cockpit!$A$2:$C$7,3,FALSE),0)</f>
        <v>0</v>
      </c>
      <c r="T13" s="9" t="e">
        <f t="shared" ca="1" si="10"/>
        <v>#REF!</v>
      </c>
      <c r="U13" s="9" t="e">
        <f ca="1">IF(OR(J13="AK",K13="Anderer Status",L13="Ja",M13="Hoch",N13="Hoch",O13="Nein",P13="Nein",S13="Anderes Niveau",Z13="Nein",AA13="Nein"),0,IF(T13&gt;Cockpit!$H$15,Cockpit!$H$15,T13))</f>
        <v>#REF!</v>
      </c>
      <c r="V13" s="6" t="e">
        <f t="shared" ca="1" si="11"/>
        <v>#REF!</v>
      </c>
      <c r="W13" s="6" t="e">
        <f t="shared" ca="1" si="12"/>
        <v>#REF!</v>
      </c>
      <c r="X13" s="8" t="e">
        <f t="shared" ca="1" si="13"/>
        <v>#REF!</v>
      </c>
      <c r="Y13" s="9" t="e">
        <f t="shared" ca="1" si="14"/>
        <v>#REF!</v>
      </c>
      <c r="Z13" t="e">
        <f t="shared" ca="1" si="15"/>
        <v>#REF!</v>
      </c>
      <c r="AA13" t="e">
        <f t="shared" ca="1" si="0"/>
        <v>#REF!</v>
      </c>
      <c r="AB13">
        <f ca="1">IFERROR(VLOOKUP(R13,Cockpit!$E$20:$F$45,2,FALSE),0)</f>
        <v>0</v>
      </c>
      <c r="AC13">
        <v>12</v>
      </c>
      <c r="AD13" t="e">
        <f t="shared" ca="1" si="16"/>
        <v>#REF!</v>
      </c>
      <c r="AE13" t="e">
        <f t="shared" ca="1" si="17"/>
        <v>#REF!</v>
      </c>
      <c r="AF13" t="e">
        <f t="shared" ca="1" si="18"/>
        <v>#REF!</v>
      </c>
      <c r="AG13" t="e">
        <f t="shared" ca="1" si="19"/>
        <v>#REF!</v>
      </c>
      <c r="AH13" t="e">
        <f t="shared" ca="1" si="20"/>
        <v>#REF!</v>
      </c>
      <c r="AI13" t="e">
        <f t="shared" ca="1" si="21"/>
        <v>#REF!</v>
      </c>
      <c r="AJ13" t="e">
        <f t="shared" ca="1" si="22"/>
        <v>#REF!</v>
      </c>
      <c r="AK13" t="e">
        <f t="shared" ca="1" si="23"/>
        <v>#REF!</v>
      </c>
      <c r="AL13" t="e">
        <f t="shared" ca="1" si="24"/>
        <v>#REF!</v>
      </c>
      <c r="AM13" t="e">
        <f t="shared" ca="1" si="25"/>
        <v>#REF!</v>
      </c>
      <c r="AN13" t="e">
        <f t="shared" ca="1" si="26"/>
        <v>#REF!</v>
      </c>
      <c r="AO13" t="e">
        <f t="shared" ca="1" si="27"/>
        <v>#REF!</v>
      </c>
      <c r="AP13" t="e">
        <f t="shared" ca="1" si="28"/>
        <v>#REF!</v>
      </c>
      <c r="AQ13" t="e">
        <f t="shared" ca="1" si="29"/>
        <v>#REF!</v>
      </c>
      <c r="AR13" t="e">
        <f t="shared" ca="1" si="30"/>
        <v>#REF!</v>
      </c>
      <c r="AS13" t="e">
        <f t="shared" ca="1" si="31"/>
        <v>#REF!</v>
      </c>
      <c r="AT13" t="e">
        <f t="shared" ca="1" si="32"/>
        <v>#REF!</v>
      </c>
    </row>
    <row r="14" spans="1:46" x14ac:dyDescent="0.2">
      <c r="A14" s="6" t="e">
        <f t="shared" ca="1" si="1"/>
        <v>#REF!</v>
      </c>
      <c r="B14" s="6">
        <f t="shared" ca="1" si="2"/>
        <v>45645</v>
      </c>
      <c r="C14" s="7" t="e">
        <f t="shared" ca="1" si="3"/>
        <v>#REF!</v>
      </c>
      <c r="D14" t="e">
        <f t="shared" ca="1" si="4"/>
        <v>#REF!</v>
      </c>
      <c r="E14" t="e">
        <f t="shared" ca="1" si="5"/>
        <v>#REF!</v>
      </c>
      <c r="F14">
        <f ca="1">IFERROR(VLOOKUP(INDIRECT("'"&amp;$AC14&amp;"'!"&amp;"$C$13",TRUE),Cockpit!$F$2:$H$3,3,FALSE),0)</f>
        <v>0</v>
      </c>
      <c r="G14">
        <f ca="1">IFERROR(VLOOKUP(INDIRECT("'"&amp;$AC14&amp;"'!"&amp;"$L$13",TRUE),Cockpit!$J$2:$L$6,3,FALSE),0)</f>
        <v>0</v>
      </c>
      <c r="H14" t="e">
        <f t="shared" ca="1" si="6"/>
        <v>#REF!</v>
      </c>
      <c r="I14" t="e">
        <f t="shared" ca="1" si="7"/>
        <v>#REF!</v>
      </c>
      <c r="J14" t="str">
        <f ca="1">IFERROR(VLOOKUP(H14,Cockpit!$A$20:$D$244,4,FALSE),"AK")</f>
        <v>AK</v>
      </c>
      <c r="K14">
        <f ca="1">IFERROR(VLOOKUP(INDIRECT("'"&amp;$AC14&amp;"'!"&amp;"$c$14",TRUE),Cockpit!$A$11:$C$15,3,FALSE),0)</f>
        <v>0</v>
      </c>
      <c r="L14">
        <f ca="1">IFERROR(VLOOKUP(INDIRECT("'"&amp;$AC14&amp;"'!"&amp;"$L$20",TRUE),Cockpit!$F$11:$H$12,3,FALSE),0)</f>
        <v>0</v>
      </c>
      <c r="M14" t="e">
        <f ca="1">IF(OR(INDIRECT("'"&amp;$AC14&amp;"'!"&amp;"$I$23",TRUE)=Cockpit!J$11,INDIRECT("'"&amp;$AC14&amp;"'!"&amp;"$M$23",TRUE)=Cockpit!J$14),"Tief","Hoch")</f>
        <v>#REF!</v>
      </c>
      <c r="N14" t="e">
        <f ca="1">IF(INDIRECT("'"&amp;$AC14&amp;"'!"&amp;"$I$25",TRUE)=Cockpit!$F$11,"Hoch","Tief")</f>
        <v>#REF!</v>
      </c>
      <c r="O14">
        <f ca="1">IFERROR(VLOOKUP(INDIRECT("'"&amp;$AC14&amp;"'!"&amp;"$M$34",TRUE),Cockpit!$F$11:$H$12,3,FALSE),0)</f>
        <v>0</v>
      </c>
      <c r="P14">
        <f ca="1">IFERROR(VLOOKUP(INDIRECT("'"&amp;$AC14&amp;"'!"&amp;"$J$45",TRUE),Cockpit!$F$11:$H$12,3,FALSE),0)</f>
        <v>0</v>
      </c>
      <c r="Q14" t="str">
        <f t="shared" ca="1" si="8"/>
        <v>Deutschkurs</v>
      </c>
      <c r="R14" s="8" t="e">
        <f t="shared" ca="1" si="9"/>
        <v>#REF!</v>
      </c>
      <c r="S14">
        <f ca="1">IFERROR(VLOOKUP(INDIRECT("'"&amp;$AC14&amp;"'!"&amp;"$I$5",TRUE),Cockpit!$A$2:$C$7,3,FALSE),0)</f>
        <v>0</v>
      </c>
      <c r="T14" s="9" t="e">
        <f t="shared" ca="1" si="10"/>
        <v>#REF!</v>
      </c>
      <c r="U14" s="9" t="e">
        <f ca="1">IF(OR(J14="AK",K14="Anderer Status",L14="Ja",M14="Hoch",N14="Hoch",O14="Nein",P14="Nein",S14="Anderes Niveau",Z14="Nein",AA14="Nein"),0,IF(T14&gt;Cockpit!$H$15,Cockpit!$H$15,T14))</f>
        <v>#REF!</v>
      </c>
      <c r="V14" s="6" t="e">
        <f t="shared" ca="1" si="11"/>
        <v>#REF!</v>
      </c>
      <c r="W14" s="6" t="e">
        <f t="shared" ca="1" si="12"/>
        <v>#REF!</v>
      </c>
      <c r="X14" s="8" t="e">
        <f t="shared" ca="1" si="13"/>
        <v>#REF!</v>
      </c>
      <c r="Y14" s="9" t="e">
        <f t="shared" ca="1" si="14"/>
        <v>#REF!</v>
      </c>
      <c r="Z14" t="e">
        <f t="shared" ca="1" si="15"/>
        <v>#REF!</v>
      </c>
      <c r="AA14" t="e">
        <f t="shared" ca="1" si="0"/>
        <v>#REF!</v>
      </c>
      <c r="AB14">
        <f ca="1">IFERROR(VLOOKUP(R14,Cockpit!$E$20:$F$45,2,FALSE),0)</f>
        <v>0</v>
      </c>
      <c r="AC14">
        <v>13</v>
      </c>
      <c r="AD14" t="e">
        <f t="shared" ca="1" si="16"/>
        <v>#REF!</v>
      </c>
      <c r="AE14" t="e">
        <f t="shared" ca="1" si="17"/>
        <v>#REF!</v>
      </c>
      <c r="AF14" t="e">
        <f t="shared" ca="1" si="18"/>
        <v>#REF!</v>
      </c>
      <c r="AG14" t="e">
        <f t="shared" ca="1" si="19"/>
        <v>#REF!</v>
      </c>
      <c r="AH14" t="e">
        <f t="shared" ca="1" si="20"/>
        <v>#REF!</v>
      </c>
      <c r="AI14" t="e">
        <f t="shared" ca="1" si="21"/>
        <v>#REF!</v>
      </c>
      <c r="AJ14" t="e">
        <f t="shared" ca="1" si="22"/>
        <v>#REF!</v>
      </c>
      <c r="AK14" t="e">
        <f t="shared" ca="1" si="23"/>
        <v>#REF!</v>
      </c>
      <c r="AL14" t="e">
        <f t="shared" ca="1" si="24"/>
        <v>#REF!</v>
      </c>
      <c r="AM14" t="e">
        <f t="shared" ca="1" si="25"/>
        <v>#REF!</v>
      </c>
      <c r="AN14" t="e">
        <f t="shared" ca="1" si="26"/>
        <v>#REF!</v>
      </c>
      <c r="AO14" t="e">
        <f t="shared" ca="1" si="27"/>
        <v>#REF!</v>
      </c>
      <c r="AP14" t="e">
        <f t="shared" ca="1" si="28"/>
        <v>#REF!</v>
      </c>
      <c r="AQ14" t="e">
        <f t="shared" ca="1" si="29"/>
        <v>#REF!</v>
      </c>
      <c r="AR14" t="e">
        <f t="shared" ca="1" si="30"/>
        <v>#REF!</v>
      </c>
      <c r="AS14" t="e">
        <f t="shared" ca="1" si="31"/>
        <v>#REF!</v>
      </c>
      <c r="AT14" t="e">
        <f t="shared" ca="1" si="32"/>
        <v>#REF!</v>
      </c>
    </row>
    <row r="15" spans="1:46" x14ac:dyDescent="0.2">
      <c r="A15" s="6" t="e">
        <f t="shared" ca="1" si="1"/>
        <v>#REF!</v>
      </c>
      <c r="B15" s="6">
        <f t="shared" ca="1" si="2"/>
        <v>45645</v>
      </c>
      <c r="C15" s="7" t="e">
        <f t="shared" ca="1" si="3"/>
        <v>#REF!</v>
      </c>
      <c r="D15" t="e">
        <f t="shared" ca="1" si="4"/>
        <v>#REF!</v>
      </c>
      <c r="E15" t="e">
        <f t="shared" ca="1" si="5"/>
        <v>#REF!</v>
      </c>
      <c r="F15">
        <f ca="1">IFERROR(VLOOKUP(INDIRECT("'"&amp;$AC15&amp;"'!"&amp;"$C$13",TRUE),Cockpit!$F$2:$H$3,3,FALSE),0)</f>
        <v>0</v>
      </c>
      <c r="G15">
        <f ca="1">IFERROR(VLOOKUP(INDIRECT("'"&amp;$AC15&amp;"'!"&amp;"$L$13",TRUE),Cockpit!$J$2:$L$6,3,FALSE),0)</f>
        <v>0</v>
      </c>
      <c r="H15" t="e">
        <f t="shared" ca="1" si="6"/>
        <v>#REF!</v>
      </c>
      <c r="I15" t="e">
        <f t="shared" ca="1" si="7"/>
        <v>#REF!</v>
      </c>
      <c r="J15" t="str">
        <f ca="1">IFERROR(VLOOKUP(H15,Cockpit!$A$20:$D$244,4,FALSE),"AK")</f>
        <v>AK</v>
      </c>
      <c r="K15">
        <f ca="1">IFERROR(VLOOKUP(INDIRECT("'"&amp;$AC15&amp;"'!"&amp;"$c$14",TRUE),Cockpit!$A$11:$C$15,3,FALSE),0)</f>
        <v>0</v>
      </c>
      <c r="L15">
        <f ca="1">IFERROR(VLOOKUP(INDIRECT("'"&amp;$AC15&amp;"'!"&amp;"$L$20",TRUE),Cockpit!$F$11:$H$12,3,FALSE),0)</f>
        <v>0</v>
      </c>
      <c r="M15" t="e">
        <f ca="1">IF(OR(INDIRECT("'"&amp;$AC15&amp;"'!"&amp;"$I$23",TRUE)=Cockpit!J$11,INDIRECT("'"&amp;$AC15&amp;"'!"&amp;"$M$23",TRUE)=Cockpit!J$14),"Tief","Hoch")</f>
        <v>#REF!</v>
      </c>
      <c r="N15" t="e">
        <f ca="1">IF(INDIRECT("'"&amp;$AC15&amp;"'!"&amp;"$I$25",TRUE)=Cockpit!$F$11,"Hoch","Tief")</f>
        <v>#REF!</v>
      </c>
      <c r="O15">
        <f ca="1">IFERROR(VLOOKUP(INDIRECT("'"&amp;$AC15&amp;"'!"&amp;"$M$34",TRUE),Cockpit!$F$11:$H$12,3,FALSE),0)</f>
        <v>0</v>
      </c>
      <c r="P15">
        <f ca="1">IFERROR(VLOOKUP(INDIRECT("'"&amp;$AC15&amp;"'!"&amp;"$J$45",TRUE),Cockpit!$F$11:$H$12,3,FALSE),0)</f>
        <v>0</v>
      </c>
      <c r="Q15" t="str">
        <f t="shared" ca="1" si="8"/>
        <v>Deutschkurs</v>
      </c>
      <c r="R15" s="8" t="e">
        <f t="shared" ca="1" si="9"/>
        <v>#REF!</v>
      </c>
      <c r="S15">
        <f ca="1">IFERROR(VLOOKUP(INDIRECT("'"&amp;$AC15&amp;"'!"&amp;"$I$5",TRUE),Cockpit!$A$2:$C$7,3,FALSE),0)</f>
        <v>0</v>
      </c>
      <c r="T15" s="9" t="e">
        <f t="shared" ca="1" si="10"/>
        <v>#REF!</v>
      </c>
      <c r="U15" s="9" t="e">
        <f ca="1">IF(OR(J15="AK",K15="Anderer Status",L15="Ja",M15="Hoch",N15="Hoch",O15="Nein",P15="Nein",S15="Anderes Niveau",Z15="Nein",AA15="Nein"),0,IF(T15&gt;Cockpit!$H$15,Cockpit!$H$15,T15))</f>
        <v>#REF!</v>
      </c>
      <c r="V15" s="6" t="e">
        <f t="shared" ca="1" si="11"/>
        <v>#REF!</v>
      </c>
      <c r="W15" s="6" t="e">
        <f t="shared" ca="1" si="12"/>
        <v>#REF!</v>
      </c>
      <c r="X15" s="8" t="e">
        <f t="shared" ca="1" si="13"/>
        <v>#REF!</v>
      </c>
      <c r="Y15" s="9" t="e">
        <f t="shared" ca="1" si="14"/>
        <v>#REF!</v>
      </c>
      <c r="Z15" t="e">
        <f t="shared" ca="1" si="15"/>
        <v>#REF!</v>
      </c>
      <c r="AA15" t="e">
        <f t="shared" ca="1" si="0"/>
        <v>#REF!</v>
      </c>
      <c r="AB15">
        <f ca="1">IFERROR(VLOOKUP(R15,Cockpit!$E$20:$F$45,2,FALSE),0)</f>
        <v>0</v>
      </c>
      <c r="AC15">
        <v>14</v>
      </c>
      <c r="AD15" t="e">
        <f t="shared" ca="1" si="16"/>
        <v>#REF!</v>
      </c>
      <c r="AE15" t="e">
        <f t="shared" ca="1" si="17"/>
        <v>#REF!</v>
      </c>
      <c r="AF15" t="e">
        <f t="shared" ca="1" si="18"/>
        <v>#REF!</v>
      </c>
      <c r="AG15" t="e">
        <f t="shared" ca="1" si="19"/>
        <v>#REF!</v>
      </c>
      <c r="AH15" t="e">
        <f t="shared" ca="1" si="20"/>
        <v>#REF!</v>
      </c>
      <c r="AI15" t="e">
        <f t="shared" ca="1" si="21"/>
        <v>#REF!</v>
      </c>
      <c r="AJ15" t="e">
        <f t="shared" ca="1" si="22"/>
        <v>#REF!</v>
      </c>
      <c r="AK15" t="e">
        <f t="shared" ca="1" si="23"/>
        <v>#REF!</v>
      </c>
      <c r="AL15" t="e">
        <f t="shared" ca="1" si="24"/>
        <v>#REF!</v>
      </c>
      <c r="AM15" t="e">
        <f t="shared" ca="1" si="25"/>
        <v>#REF!</v>
      </c>
      <c r="AN15" t="e">
        <f t="shared" ca="1" si="26"/>
        <v>#REF!</v>
      </c>
      <c r="AO15" t="e">
        <f t="shared" ca="1" si="27"/>
        <v>#REF!</v>
      </c>
      <c r="AP15" t="e">
        <f t="shared" ca="1" si="28"/>
        <v>#REF!</v>
      </c>
      <c r="AQ15" t="e">
        <f t="shared" ca="1" si="29"/>
        <v>#REF!</v>
      </c>
      <c r="AR15" t="e">
        <f t="shared" ca="1" si="30"/>
        <v>#REF!</v>
      </c>
      <c r="AS15" t="e">
        <f t="shared" ca="1" si="31"/>
        <v>#REF!</v>
      </c>
      <c r="AT15" t="e">
        <f t="shared" ca="1" si="32"/>
        <v>#REF!</v>
      </c>
    </row>
    <row r="16" spans="1:46" x14ac:dyDescent="0.2">
      <c r="A16" s="6" t="e">
        <f t="shared" ca="1" si="1"/>
        <v>#REF!</v>
      </c>
      <c r="B16" s="6">
        <f t="shared" ca="1" si="2"/>
        <v>45645</v>
      </c>
      <c r="C16" s="7" t="e">
        <f t="shared" ca="1" si="3"/>
        <v>#REF!</v>
      </c>
      <c r="D16" t="e">
        <f t="shared" ca="1" si="4"/>
        <v>#REF!</v>
      </c>
      <c r="E16" t="e">
        <f t="shared" ca="1" si="5"/>
        <v>#REF!</v>
      </c>
      <c r="F16">
        <f ca="1">IFERROR(VLOOKUP(INDIRECT("'"&amp;$AC16&amp;"'!"&amp;"$C$13",TRUE),Cockpit!$F$2:$H$3,3,FALSE),0)</f>
        <v>0</v>
      </c>
      <c r="G16">
        <f ca="1">IFERROR(VLOOKUP(INDIRECT("'"&amp;$AC16&amp;"'!"&amp;"$L$13",TRUE),Cockpit!$J$2:$L$6,3,FALSE),0)</f>
        <v>0</v>
      </c>
      <c r="H16" t="e">
        <f t="shared" ca="1" si="6"/>
        <v>#REF!</v>
      </c>
      <c r="I16" t="e">
        <f t="shared" ca="1" si="7"/>
        <v>#REF!</v>
      </c>
      <c r="J16" t="str">
        <f ca="1">IFERROR(VLOOKUP(H16,Cockpit!$A$20:$D$244,4,FALSE),"AK")</f>
        <v>AK</v>
      </c>
      <c r="K16">
        <f ca="1">IFERROR(VLOOKUP(INDIRECT("'"&amp;$AC16&amp;"'!"&amp;"$c$14",TRUE),Cockpit!$A$11:$C$15,3,FALSE),0)</f>
        <v>0</v>
      </c>
      <c r="L16">
        <f ca="1">IFERROR(VLOOKUP(INDIRECT("'"&amp;$AC16&amp;"'!"&amp;"$L$20",TRUE),Cockpit!$F$11:$H$12,3,FALSE),0)</f>
        <v>0</v>
      </c>
      <c r="M16" t="e">
        <f ca="1">IF(OR(INDIRECT("'"&amp;$AC16&amp;"'!"&amp;"$I$23",TRUE)=Cockpit!J$11,INDIRECT("'"&amp;$AC16&amp;"'!"&amp;"$M$23",TRUE)=Cockpit!J$14),"Tief","Hoch")</f>
        <v>#REF!</v>
      </c>
      <c r="N16" t="e">
        <f ca="1">IF(INDIRECT("'"&amp;$AC16&amp;"'!"&amp;"$I$25",TRUE)=Cockpit!$F$11,"Hoch","Tief")</f>
        <v>#REF!</v>
      </c>
      <c r="O16">
        <f ca="1">IFERROR(VLOOKUP(INDIRECT("'"&amp;$AC16&amp;"'!"&amp;"$M$34",TRUE),Cockpit!$F$11:$H$12,3,FALSE),0)</f>
        <v>0</v>
      </c>
      <c r="P16">
        <f ca="1">IFERROR(VLOOKUP(INDIRECT("'"&amp;$AC16&amp;"'!"&amp;"$J$45",TRUE),Cockpit!$F$11:$H$12,3,FALSE),0)</f>
        <v>0</v>
      </c>
      <c r="Q16" t="str">
        <f t="shared" ca="1" si="8"/>
        <v>Deutschkurs</v>
      </c>
      <c r="R16" s="8" t="e">
        <f t="shared" ca="1" si="9"/>
        <v>#REF!</v>
      </c>
      <c r="S16">
        <f ca="1">IFERROR(VLOOKUP(INDIRECT("'"&amp;$AC16&amp;"'!"&amp;"$I$5",TRUE),Cockpit!$A$2:$C$7,3,FALSE),0)</f>
        <v>0</v>
      </c>
      <c r="T16" s="9" t="e">
        <f t="shared" ca="1" si="10"/>
        <v>#REF!</v>
      </c>
      <c r="U16" s="9" t="e">
        <f ca="1">IF(OR(J16="AK",K16="Anderer Status",L16="Ja",M16="Hoch",N16="Hoch",O16="Nein",P16="Nein",S16="Anderes Niveau",Z16="Nein",AA16="Nein"),0,IF(T16&gt;Cockpit!$H$15,Cockpit!$H$15,T16))</f>
        <v>#REF!</v>
      </c>
      <c r="V16" s="6" t="e">
        <f t="shared" ca="1" si="11"/>
        <v>#REF!</v>
      </c>
      <c r="W16" s="6" t="e">
        <f t="shared" ca="1" si="12"/>
        <v>#REF!</v>
      </c>
      <c r="X16" s="8" t="e">
        <f t="shared" ca="1" si="13"/>
        <v>#REF!</v>
      </c>
      <c r="Y16" s="9" t="e">
        <f t="shared" ca="1" si="14"/>
        <v>#REF!</v>
      </c>
      <c r="Z16" t="e">
        <f t="shared" ca="1" si="15"/>
        <v>#REF!</v>
      </c>
      <c r="AA16" t="e">
        <f t="shared" ca="1" si="0"/>
        <v>#REF!</v>
      </c>
      <c r="AB16">
        <f ca="1">IFERROR(VLOOKUP(R16,Cockpit!$E$20:$F$45,2,FALSE),0)</f>
        <v>0</v>
      </c>
      <c r="AC16">
        <v>15</v>
      </c>
      <c r="AD16" t="e">
        <f t="shared" ca="1" si="16"/>
        <v>#REF!</v>
      </c>
      <c r="AE16" t="e">
        <f t="shared" ca="1" si="17"/>
        <v>#REF!</v>
      </c>
      <c r="AF16" t="e">
        <f t="shared" ca="1" si="18"/>
        <v>#REF!</v>
      </c>
      <c r="AG16" t="e">
        <f t="shared" ca="1" si="19"/>
        <v>#REF!</v>
      </c>
      <c r="AH16" t="e">
        <f t="shared" ca="1" si="20"/>
        <v>#REF!</v>
      </c>
      <c r="AI16" t="e">
        <f t="shared" ca="1" si="21"/>
        <v>#REF!</v>
      </c>
      <c r="AJ16" t="e">
        <f t="shared" ca="1" si="22"/>
        <v>#REF!</v>
      </c>
      <c r="AK16" t="e">
        <f t="shared" ca="1" si="23"/>
        <v>#REF!</v>
      </c>
      <c r="AL16" t="e">
        <f t="shared" ca="1" si="24"/>
        <v>#REF!</v>
      </c>
      <c r="AM16" t="e">
        <f t="shared" ca="1" si="25"/>
        <v>#REF!</v>
      </c>
      <c r="AN16" t="e">
        <f t="shared" ca="1" si="26"/>
        <v>#REF!</v>
      </c>
      <c r="AO16" t="e">
        <f t="shared" ca="1" si="27"/>
        <v>#REF!</v>
      </c>
      <c r="AP16" t="e">
        <f t="shared" ca="1" si="28"/>
        <v>#REF!</v>
      </c>
      <c r="AQ16" t="e">
        <f t="shared" ca="1" si="29"/>
        <v>#REF!</v>
      </c>
      <c r="AR16" t="e">
        <f t="shared" ca="1" si="30"/>
        <v>#REF!</v>
      </c>
      <c r="AS16" t="e">
        <f t="shared" ca="1" si="31"/>
        <v>#REF!</v>
      </c>
      <c r="AT16" t="e">
        <f t="shared" ca="1" si="32"/>
        <v>#REF!</v>
      </c>
    </row>
    <row r="17" spans="1:46" x14ac:dyDescent="0.2">
      <c r="A17" s="6" t="e">
        <f t="shared" ca="1" si="1"/>
        <v>#REF!</v>
      </c>
      <c r="B17" s="6">
        <f t="shared" ca="1" si="2"/>
        <v>45645</v>
      </c>
      <c r="C17" s="7" t="e">
        <f t="shared" ca="1" si="3"/>
        <v>#REF!</v>
      </c>
      <c r="D17" t="e">
        <f t="shared" ca="1" si="4"/>
        <v>#REF!</v>
      </c>
      <c r="E17" t="e">
        <f t="shared" ca="1" si="5"/>
        <v>#REF!</v>
      </c>
      <c r="F17">
        <f ca="1">IFERROR(VLOOKUP(INDIRECT("'"&amp;$AC17&amp;"'!"&amp;"$C$13",TRUE),Cockpit!$F$2:$H$3,3,FALSE),0)</f>
        <v>0</v>
      </c>
      <c r="G17">
        <f ca="1">IFERROR(VLOOKUP(INDIRECT("'"&amp;$AC17&amp;"'!"&amp;"$L$13",TRUE),Cockpit!$J$2:$L$6,3,FALSE),0)</f>
        <v>0</v>
      </c>
      <c r="H17" t="e">
        <f t="shared" ca="1" si="6"/>
        <v>#REF!</v>
      </c>
      <c r="I17" t="e">
        <f t="shared" ca="1" si="7"/>
        <v>#REF!</v>
      </c>
      <c r="J17" t="str">
        <f ca="1">IFERROR(VLOOKUP(H17,Cockpit!$A$20:$D$244,4,FALSE),"AK")</f>
        <v>AK</v>
      </c>
      <c r="K17">
        <f ca="1">IFERROR(VLOOKUP(INDIRECT("'"&amp;$AC17&amp;"'!"&amp;"$c$14",TRUE),Cockpit!$A$11:$C$15,3,FALSE),0)</f>
        <v>0</v>
      </c>
      <c r="L17">
        <f ca="1">IFERROR(VLOOKUP(INDIRECT("'"&amp;$AC17&amp;"'!"&amp;"$L$20",TRUE),Cockpit!$F$11:$H$12,3,FALSE),0)</f>
        <v>0</v>
      </c>
      <c r="M17" t="e">
        <f ca="1">IF(OR(INDIRECT("'"&amp;$AC17&amp;"'!"&amp;"$I$23",TRUE)=Cockpit!J$11,INDIRECT("'"&amp;$AC17&amp;"'!"&amp;"$M$23",TRUE)=Cockpit!J$14),"Tief","Hoch")</f>
        <v>#REF!</v>
      </c>
      <c r="N17" t="e">
        <f ca="1">IF(INDIRECT("'"&amp;$AC17&amp;"'!"&amp;"$I$25",TRUE)=Cockpit!$F$11,"Hoch","Tief")</f>
        <v>#REF!</v>
      </c>
      <c r="O17">
        <f ca="1">IFERROR(VLOOKUP(INDIRECT("'"&amp;$AC17&amp;"'!"&amp;"$M$34",TRUE),Cockpit!$F$11:$H$12,3,FALSE),0)</f>
        <v>0</v>
      </c>
      <c r="P17">
        <f ca="1">IFERROR(VLOOKUP(INDIRECT("'"&amp;$AC17&amp;"'!"&amp;"$J$45",TRUE),Cockpit!$F$11:$H$12,3,FALSE),0)</f>
        <v>0</v>
      </c>
      <c r="Q17" t="str">
        <f t="shared" ca="1" si="8"/>
        <v>Deutschkurs</v>
      </c>
      <c r="R17" s="8" t="e">
        <f t="shared" ca="1" si="9"/>
        <v>#REF!</v>
      </c>
      <c r="S17">
        <f ca="1">IFERROR(VLOOKUP(INDIRECT("'"&amp;$AC17&amp;"'!"&amp;"$I$5",TRUE),Cockpit!$A$2:$C$7,3,FALSE),0)</f>
        <v>0</v>
      </c>
      <c r="T17" s="9" t="e">
        <f t="shared" ca="1" si="10"/>
        <v>#REF!</v>
      </c>
      <c r="U17" s="9" t="e">
        <f ca="1">IF(OR(J17="AK",K17="Anderer Status",L17="Ja",M17="Hoch",N17="Hoch",O17="Nein",P17="Nein",S17="Anderes Niveau",Z17="Nein",AA17="Nein"),0,IF(T17&gt;Cockpit!$H$15,Cockpit!$H$15,T17))</f>
        <v>#REF!</v>
      </c>
      <c r="V17" s="6" t="e">
        <f t="shared" ca="1" si="11"/>
        <v>#REF!</v>
      </c>
      <c r="W17" s="6" t="e">
        <f t="shared" ca="1" si="12"/>
        <v>#REF!</v>
      </c>
      <c r="X17" s="8" t="e">
        <f t="shared" ca="1" si="13"/>
        <v>#REF!</v>
      </c>
      <c r="Y17" s="9" t="e">
        <f t="shared" ca="1" si="14"/>
        <v>#REF!</v>
      </c>
      <c r="Z17" t="e">
        <f t="shared" ca="1" si="15"/>
        <v>#REF!</v>
      </c>
      <c r="AA17" t="e">
        <f t="shared" ca="1" si="0"/>
        <v>#REF!</v>
      </c>
      <c r="AB17">
        <f ca="1">IFERROR(VLOOKUP(R17,Cockpit!$E$20:$F$45,2,FALSE),0)</f>
        <v>0</v>
      </c>
      <c r="AC17">
        <v>16</v>
      </c>
      <c r="AD17" t="e">
        <f t="shared" ca="1" si="16"/>
        <v>#REF!</v>
      </c>
      <c r="AE17" t="e">
        <f t="shared" ca="1" si="17"/>
        <v>#REF!</v>
      </c>
      <c r="AF17" t="e">
        <f t="shared" ca="1" si="18"/>
        <v>#REF!</v>
      </c>
      <c r="AG17" t="e">
        <f t="shared" ca="1" si="19"/>
        <v>#REF!</v>
      </c>
      <c r="AH17" t="e">
        <f t="shared" ca="1" si="20"/>
        <v>#REF!</v>
      </c>
      <c r="AI17" t="e">
        <f t="shared" ca="1" si="21"/>
        <v>#REF!</v>
      </c>
      <c r="AJ17" t="e">
        <f t="shared" ca="1" si="22"/>
        <v>#REF!</v>
      </c>
      <c r="AK17" t="e">
        <f t="shared" ca="1" si="23"/>
        <v>#REF!</v>
      </c>
      <c r="AL17" t="e">
        <f t="shared" ca="1" si="24"/>
        <v>#REF!</v>
      </c>
      <c r="AM17" t="e">
        <f t="shared" ca="1" si="25"/>
        <v>#REF!</v>
      </c>
      <c r="AN17" t="e">
        <f t="shared" ca="1" si="26"/>
        <v>#REF!</v>
      </c>
      <c r="AO17" t="e">
        <f t="shared" ca="1" si="27"/>
        <v>#REF!</v>
      </c>
      <c r="AP17" t="e">
        <f t="shared" ca="1" si="28"/>
        <v>#REF!</v>
      </c>
      <c r="AQ17" t="e">
        <f t="shared" ca="1" si="29"/>
        <v>#REF!</v>
      </c>
      <c r="AR17" t="e">
        <f t="shared" ca="1" si="30"/>
        <v>#REF!</v>
      </c>
      <c r="AS17" t="e">
        <f t="shared" ca="1" si="31"/>
        <v>#REF!</v>
      </c>
      <c r="AT17" t="e">
        <f t="shared" ca="1" si="32"/>
        <v>#REF!</v>
      </c>
    </row>
    <row r="18" spans="1:46" x14ac:dyDescent="0.2">
      <c r="A18" s="6" t="e">
        <f t="shared" ca="1" si="1"/>
        <v>#REF!</v>
      </c>
      <c r="B18" s="6">
        <f t="shared" ca="1" si="2"/>
        <v>45645</v>
      </c>
      <c r="C18" s="7" t="e">
        <f t="shared" ca="1" si="3"/>
        <v>#REF!</v>
      </c>
      <c r="D18" t="e">
        <f t="shared" ca="1" si="4"/>
        <v>#REF!</v>
      </c>
      <c r="E18" t="e">
        <f t="shared" ca="1" si="5"/>
        <v>#REF!</v>
      </c>
      <c r="F18">
        <f ca="1">IFERROR(VLOOKUP(INDIRECT("'"&amp;$AC18&amp;"'!"&amp;"$C$13",TRUE),Cockpit!$F$2:$H$3,3,FALSE),0)</f>
        <v>0</v>
      </c>
      <c r="G18">
        <f ca="1">IFERROR(VLOOKUP(INDIRECT("'"&amp;$AC18&amp;"'!"&amp;"$L$13",TRUE),Cockpit!$J$2:$L$6,3,FALSE),0)</f>
        <v>0</v>
      </c>
      <c r="H18" t="e">
        <f t="shared" ca="1" si="6"/>
        <v>#REF!</v>
      </c>
      <c r="I18" t="e">
        <f t="shared" ca="1" si="7"/>
        <v>#REF!</v>
      </c>
      <c r="J18" t="str">
        <f ca="1">IFERROR(VLOOKUP(H18,Cockpit!$A$20:$D$244,4,FALSE),"AK")</f>
        <v>AK</v>
      </c>
      <c r="K18">
        <f ca="1">IFERROR(VLOOKUP(INDIRECT("'"&amp;$AC18&amp;"'!"&amp;"$c$14",TRUE),Cockpit!$A$11:$C$15,3,FALSE),0)</f>
        <v>0</v>
      </c>
      <c r="L18">
        <f ca="1">IFERROR(VLOOKUP(INDIRECT("'"&amp;$AC18&amp;"'!"&amp;"$L$20",TRUE),Cockpit!$F$11:$H$12,3,FALSE),0)</f>
        <v>0</v>
      </c>
      <c r="M18" t="e">
        <f ca="1">IF(OR(INDIRECT("'"&amp;$AC18&amp;"'!"&amp;"$I$23",TRUE)=Cockpit!J$11,INDIRECT("'"&amp;$AC18&amp;"'!"&amp;"$M$23",TRUE)=Cockpit!J$14),"Tief","Hoch")</f>
        <v>#REF!</v>
      </c>
      <c r="N18" t="e">
        <f ca="1">IF(INDIRECT("'"&amp;$AC18&amp;"'!"&amp;"$I$25",TRUE)=Cockpit!$F$11,"Hoch","Tief")</f>
        <v>#REF!</v>
      </c>
      <c r="O18">
        <f ca="1">IFERROR(VLOOKUP(INDIRECT("'"&amp;$AC18&amp;"'!"&amp;"$M$34",TRUE),Cockpit!$F$11:$H$12,3,FALSE),0)</f>
        <v>0</v>
      </c>
      <c r="P18">
        <f ca="1">IFERROR(VLOOKUP(INDIRECT("'"&amp;$AC18&amp;"'!"&amp;"$J$45",TRUE),Cockpit!$F$11:$H$12,3,FALSE),0)</f>
        <v>0</v>
      </c>
      <c r="Q18" t="str">
        <f t="shared" ca="1" si="8"/>
        <v>Deutschkurs</v>
      </c>
      <c r="R18" s="8" t="e">
        <f t="shared" ca="1" si="9"/>
        <v>#REF!</v>
      </c>
      <c r="S18">
        <f ca="1">IFERROR(VLOOKUP(INDIRECT("'"&amp;$AC18&amp;"'!"&amp;"$I$5",TRUE),Cockpit!$A$2:$C$7,3,FALSE),0)</f>
        <v>0</v>
      </c>
      <c r="T18" s="9" t="e">
        <f t="shared" ca="1" si="10"/>
        <v>#REF!</v>
      </c>
      <c r="U18" s="9" t="e">
        <f ca="1">IF(OR(J18="AK",K18="Anderer Status",L18="Ja",M18="Hoch",N18="Hoch",O18="Nein",P18="Nein",S18="Anderes Niveau",Z18="Nein",AA18="Nein"),0,IF(T18&gt;Cockpit!$H$15,Cockpit!$H$15,T18))</f>
        <v>#REF!</v>
      </c>
      <c r="V18" s="6" t="e">
        <f t="shared" ca="1" si="11"/>
        <v>#REF!</v>
      </c>
      <c r="W18" s="6" t="e">
        <f t="shared" ca="1" si="12"/>
        <v>#REF!</v>
      </c>
      <c r="X18" s="8" t="e">
        <f t="shared" ca="1" si="13"/>
        <v>#REF!</v>
      </c>
      <c r="Y18" s="9" t="e">
        <f t="shared" ca="1" si="14"/>
        <v>#REF!</v>
      </c>
      <c r="Z18" t="e">
        <f t="shared" ca="1" si="15"/>
        <v>#REF!</v>
      </c>
      <c r="AA18" t="e">
        <f t="shared" ca="1" si="0"/>
        <v>#REF!</v>
      </c>
      <c r="AB18">
        <f ca="1">IFERROR(VLOOKUP(R18,Cockpit!$E$20:$F$45,2,FALSE),0)</f>
        <v>0</v>
      </c>
      <c r="AC18">
        <v>17</v>
      </c>
      <c r="AD18" t="e">
        <f t="shared" ca="1" si="16"/>
        <v>#REF!</v>
      </c>
      <c r="AE18" t="e">
        <f t="shared" ca="1" si="17"/>
        <v>#REF!</v>
      </c>
      <c r="AF18" t="e">
        <f t="shared" ca="1" si="18"/>
        <v>#REF!</v>
      </c>
      <c r="AG18" t="e">
        <f t="shared" ca="1" si="19"/>
        <v>#REF!</v>
      </c>
      <c r="AH18" t="e">
        <f t="shared" ca="1" si="20"/>
        <v>#REF!</v>
      </c>
      <c r="AI18" t="e">
        <f t="shared" ca="1" si="21"/>
        <v>#REF!</v>
      </c>
      <c r="AJ18" t="e">
        <f t="shared" ca="1" si="22"/>
        <v>#REF!</v>
      </c>
      <c r="AK18" t="e">
        <f t="shared" ca="1" si="23"/>
        <v>#REF!</v>
      </c>
      <c r="AL18" t="e">
        <f t="shared" ca="1" si="24"/>
        <v>#REF!</v>
      </c>
      <c r="AM18" t="e">
        <f t="shared" ca="1" si="25"/>
        <v>#REF!</v>
      </c>
      <c r="AN18" t="e">
        <f t="shared" ca="1" si="26"/>
        <v>#REF!</v>
      </c>
      <c r="AO18" t="e">
        <f t="shared" ca="1" si="27"/>
        <v>#REF!</v>
      </c>
      <c r="AP18" t="e">
        <f t="shared" ca="1" si="28"/>
        <v>#REF!</v>
      </c>
      <c r="AQ18" t="e">
        <f t="shared" ca="1" si="29"/>
        <v>#REF!</v>
      </c>
      <c r="AR18" t="e">
        <f t="shared" ca="1" si="30"/>
        <v>#REF!</v>
      </c>
      <c r="AS18" t="e">
        <f t="shared" ca="1" si="31"/>
        <v>#REF!</v>
      </c>
      <c r="AT18" t="e">
        <f t="shared" ca="1" si="32"/>
        <v>#REF!</v>
      </c>
    </row>
    <row r="19" spans="1:46" x14ac:dyDescent="0.2">
      <c r="A19" s="6" t="e">
        <f t="shared" ca="1" si="1"/>
        <v>#REF!</v>
      </c>
      <c r="B19" s="6">
        <f t="shared" ca="1" si="2"/>
        <v>45645</v>
      </c>
      <c r="C19" s="7" t="e">
        <f t="shared" ca="1" si="3"/>
        <v>#REF!</v>
      </c>
      <c r="D19" t="e">
        <f t="shared" ca="1" si="4"/>
        <v>#REF!</v>
      </c>
      <c r="E19" t="e">
        <f t="shared" ca="1" si="5"/>
        <v>#REF!</v>
      </c>
      <c r="F19">
        <f ca="1">IFERROR(VLOOKUP(INDIRECT("'"&amp;$AC19&amp;"'!"&amp;"$C$13",TRUE),Cockpit!$F$2:$H$3,3,FALSE),0)</f>
        <v>0</v>
      </c>
      <c r="G19">
        <f ca="1">IFERROR(VLOOKUP(INDIRECT("'"&amp;$AC19&amp;"'!"&amp;"$L$13",TRUE),Cockpit!$J$2:$L$6,3,FALSE),0)</f>
        <v>0</v>
      </c>
      <c r="H19" t="e">
        <f t="shared" ca="1" si="6"/>
        <v>#REF!</v>
      </c>
      <c r="I19" t="e">
        <f t="shared" ca="1" si="7"/>
        <v>#REF!</v>
      </c>
      <c r="J19" t="str">
        <f ca="1">IFERROR(VLOOKUP(H19,Cockpit!$A$20:$D$244,4,FALSE),"AK")</f>
        <v>AK</v>
      </c>
      <c r="K19">
        <f ca="1">IFERROR(VLOOKUP(INDIRECT("'"&amp;$AC19&amp;"'!"&amp;"$c$14",TRUE),Cockpit!$A$11:$C$15,3,FALSE),0)</f>
        <v>0</v>
      </c>
      <c r="L19">
        <f ca="1">IFERROR(VLOOKUP(INDIRECT("'"&amp;$AC19&amp;"'!"&amp;"$L$20",TRUE),Cockpit!$F$11:$H$12,3,FALSE),0)</f>
        <v>0</v>
      </c>
      <c r="M19" t="e">
        <f ca="1">IF(OR(INDIRECT("'"&amp;$AC19&amp;"'!"&amp;"$I$23",TRUE)=Cockpit!J$11,INDIRECT("'"&amp;$AC19&amp;"'!"&amp;"$M$23",TRUE)=Cockpit!J$14),"Tief","Hoch")</f>
        <v>#REF!</v>
      </c>
      <c r="N19" t="e">
        <f ca="1">IF(INDIRECT("'"&amp;$AC19&amp;"'!"&amp;"$I$25",TRUE)=Cockpit!$F$11,"Hoch","Tief")</f>
        <v>#REF!</v>
      </c>
      <c r="O19">
        <f ca="1">IFERROR(VLOOKUP(INDIRECT("'"&amp;$AC19&amp;"'!"&amp;"$M$34",TRUE),Cockpit!$F$11:$H$12,3,FALSE),0)</f>
        <v>0</v>
      </c>
      <c r="P19">
        <f ca="1">IFERROR(VLOOKUP(INDIRECT("'"&amp;$AC19&amp;"'!"&amp;"$J$45",TRUE),Cockpit!$F$11:$H$12,3,FALSE),0)</f>
        <v>0</v>
      </c>
      <c r="Q19" t="str">
        <f t="shared" ca="1" si="8"/>
        <v>Deutschkurs</v>
      </c>
      <c r="R19" s="8" t="e">
        <f t="shared" ca="1" si="9"/>
        <v>#REF!</v>
      </c>
      <c r="S19">
        <f ca="1">IFERROR(VLOOKUP(INDIRECT("'"&amp;$AC19&amp;"'!"&amp;"$I$5",TRUE),Cockpit!$A$2:$C$7,3,FALSE),0)</f>
        <v>0</v>
      </c>
      <c r="T19" s="9" t="e">
        <f t="shared" ca="1" si="10"/>
        <v>#REF!</v>
      </c>
      <c r="U19" s="9" t="e">
        <f ca="1">IF(OR(J19="AK",K19="Anderer Status",L19="Ja",M19="Hoch",N19="Hoch",O19="Nein",P19="Nein",S19="Anderes Niveau",Z19="Nein",AA19="Nein"),0,IF(T19&gt;Cockpit!$H$15,Cockpit!$H$15,T19))</f>
        <v>#REF!</v>
      </c>
      <c r="V19" s="6" t="e">
        <f t="shared" ca="1" si="11"/>
        <v>#REF!</v>
      </c>
      <c r="W19" s="6" t="e">
        <f t="shared" ca="1" si="12"/>
        <v>#REF!</v>
      </c>
      <c r="X19" s="8" t="e">
        <f t="shared" ca="1" si="13"/>
        <v>#REF!</v>
      </c>
      <c r="Y19" s="9" t="e">
        <f t="shared" ca="1" si="14"/>
        <v>#REF!</v>
      </c>
      <c r="Z19" t="e">
        <f t="shared" ca="1" si="15"/>
        <v>#REF!</v>
      </c>
      <c r="AA19" t="e">
        <f t="shared" ca="1" si="0"/>
        <v>#REF!</v>
      </c>
      <c r="AB19">
        <f ca="1">IFERROR(VLOOKUP(R19,Cockpit!$E$20:$F$45,2,FALSE),0)</f>
        <v>0</v>
      </c>
      <c r="AC19">
        <v>18</v>
      </c>
      <c r="AD19" t="e">
        <f t="shared" ca="1" si="16"/>
        <v>#REF!</v>
      </c>
      <c r="AE19" t="e">
        <f t="shared" ca="1" si="17"/>
        <v>#REF!</v>
      </c>
      <c r="AF19" t="e">
        <f t="shared" ca="1" si="18"/>
        <v>#REF!</v>
      </c>
      <c r="AG19" t="e">
        <f t="shared" ca="1" si="19"/>
        <v>#REF!</v>
      </c>
      <c r="AH19" t="e">
        <f t="shared" ca="1" si="20"/>
        <v>#REF!</v>
      </c>
      <c r="AI19" t="e">
        <f t="shared" ca="1" si="21"/>
        <v>#REF!</v>
      </c>
      <c r="AJ19" t="e">
        <f t="shared" ca="1" si="22"/>
        <v>#REF!</v>
      </c>
      <c r="AK19" t="e">
        <f t="shared" ca="1" si="23"/>
        <v>#REF!</v>
      </c>
      <c r="AL19" t="e">
        <f t="shared" ca="1" si="24"/>
        <v>#REF!</v>
      </c>
      <c r="AM19" t="e">
        <f t="shared" ca="1" si="25"/>
        <v>#REF!</v>
      </c>
      <c r="AN19" t="e">
        <f t="shared" ca="1" si="26"/>
        <v>#REF!</v>
      </c>
      <c r="AO19" t="e">
        <f t="shared" ca="1" si="27"/>
        <v>#REF!</v>
      </c>
      <c r="AP19" t="e">
        <f t="shared" ca="1" si="28"/>
        <v>#REF!</v>
      </c>
      <c r="AQ19" t="e">
        <f t="shared" ca="1" si="29"/>
        <v>#REF!</v>
      </c>
      <c r="AR19" t="e">
        <f t="shared" ca="1" si="30"/>
        <v>#REF!</v>
      </c>
      <c r="AS19" t="e">
        <f t="shared" ca="1" si="31"/>
        <v>#REF!</v>
      </c>
      <c r="AT19" t="e">
        <f t="shared" ca="1" si="32"/>
        <v>#REF!</v>
      </c>
    </row>
    <row r="20" spans="1:46" x14ac:dyDescent="0.2">
      <c r="A20" s="6" t="e">
        <f t="shared" ca="1" si="1"/>
        <v>#REF!</v>
      </c>
      <c r="B20" s="6">
        <f t="shared" ca="1" si="2"/>
        <v>45645</v>
      </c>
      <c r="C20" s="7" t="e">
        <f t="shared" ca="1" si="3"/>
        <v>#REF!</v>
      </c>
      <c r="D20" t="e">
        <f t="shared" ca="1" si="4"/>
        <v>#REF!</v>
      </c>
      <c r="E20" t="e">
        <f t="shared" ca="1" si="5"/>
        <v>#REF!</v>
      </c>
      <c r="F20">
        <f ca="1">IFERROR(VLOOKUP(INDIRECT("'"&amp;$AC20&amp;"'!"&amp;"$C$13",TRUE),Cockpit!$F$2:$H$3,3,FALSE),0)</f>
        <v>0</v>
      </c>
      <c r="G20">
        <f ca="1">IFERROR(VLOOKUP(INDIRECT("'"&amp;$AC20&amp;"'!"&amp;"$L$13",TRUE),Cockpit!$J$2:$L$6,3,FALSE),0)</f>
        <v>0</v>
      </c>
      <c r="H20" t="e">
        <f t="shared" ca="1" si="6"/>
        <v>#REF!</v>
      </c>
      <c r="I20" t="e">
        <f t="shared" ca="1" si="7"/>
        <v>#REF!</v>
      </c>
      <c r="J20" t="str">
        <f ca="1">IFERROR(VLOOKUP(H20,Cockpit!$A$20:$D$244,4,FALSE),"AK")</f>
        <v>AK</v>
      </c>
      <c r="K20">
        <f ca="1">IFERROR(VLOOKUP(INDIRECT("'"&amp;$AC20&amp;"'!"&amp;"$c$14",TRUE),Cockpit!$A$11:$C$15,3,FALSE),0)</f>
        <v>0</v>
      </c>
      <c r="L20">
        <f ca="1">IFERROR(VLOOKUP(INDIRECT("'"&amp;$AC20&amp;"'!"&amp;"$L$20",TRUE),Cockpit!$F$11:$H$12,3,FALSE),0)</f>
        <v>0</v>
      </c>
      <c r="M20" t="e">
        <f ca="1">IF(OR(INDIRECT("'"&amp;$AC20&amp;"'!"&amp;"$I$23",TRUE)=Cockpit!J$11,INDIRECT("'"&amp;$AC20&amp;"'!"&amp;"$M$23",TRUE)=Cockpit!J$14),"Tief","Hoch")</f>
        <v>#REF!</v>
      </c>
      <c r="N20" t="e">
        <f ca="1">IF(INDIRECT("'"&amp;$AC20&amp;"'!"&amp;"$I$25",TRUE)=Cockpit!$F$11,"Hoch","Tief")</f>
        <v>#REF!</v>
      </c>
      <c r="O20">
        <f ca="1">IFERROR(VLOOKUP(INDIRECT("'"&amp;$AC20&amp;"'!"&amp;"$M$34",TRUE),Cockpit!$F$11:$H$12,3,FALSE),0)</f>
        <v>0</v>
      </c>
      <c r="P20">
        <f ca="1">IFERROR(VLOOKUP(INDIRECT("'"&amp;$AC20&amp;"'!"&amp;"$J$45",TRUE),Cockpit!$F$11:$H$12,3,FALSE),0)</f>
        <v>0</v>
      </c>
      <c r="Q20" t="str">
        <f t="shared" ca="1" si="8"/>
        <v>Deutschkurs</v>
      </c>
      <c r="R20" s="8" t="e">
        <f t="shared" ca="1" si="9"/>
        <v>#REF!</v>
      </c>
      <c r="S20">
        <f ca="1">IFERROR(VLOOKUP(INDIRECT("'"&amp;$AC20&amp;"'!"&amp;"$I$5",TRUE),Cockpit!$A$2:$C$7,3,FALSE),0)</f>
        <v>0</v>
      </c>
      <c r="T20" s="9" t="e">
        <f t="shared" ca="1" si="10"/>
        <v>#REF!</v>
      </c>
      <c r="U20" s="9" t="e">
        <f ca="1">IF(OR(J20="AK",K20="Anderer Status",L20="Ja",M20="Hoch",N20="Hoch",O20="Nein",P20="Nein",S20="Anderes Niveau",Z20="Nein",AA20="Nein"),0,IF(T20&gt;Cockpit!$H$15,Cockpit!$H$15,T20))</f>
        <v>#REF!</v>
      </c>
      <c r="V20" s="6" t="e">
        <f t="shared" ca="1" si="11"/>
        <v>#REF!</v>
      </c>
      <c r="W20" s="6" t="e">
        <f t="shared" ca="1" si="12"/>
        <v>#REF!</v>
      </c>
      <c r="X20" s="8" t="e">
        <f t="shared" ca="1" si="13"/>
        <v>#REF!</v>
      </c>
      <c r="Y20" s="9" t="e">
        <f t="shared" ca="1" si="14"/>
        <v>#REF!</v>
      </c>
      <c r="Z20" t="e">
        <f t="shared" ca="1" si="15"/>
        <v>#REF!</v>
      </c>
      <c r="AA20" t="e">
        <f t="shared" ca="1" si="0"/>
        <v>#REF!</v>
      </c>
      <c r="AB20">
        <f ca="1">IFERROR(VLOOKUP(R20,Cockpit!$E$20:$F$45,2,FALSE),0)</f>
        <v>0</v>
      </c>
      <c r="AC20">
        <v>19</v>
      </c>
      <c r="AD20" t="e">
        <f t="shared" ca="1" si="16"/>
        <v>#REF!</v>
      </c>
      <c r="AE20" t="e">
        <f t="shared" ca="1" si="17"/>
        <v>#REF!</v>
      </c>
      <c r="AF20" t="e">
        <f t="shared" ca="1" si="18"/>
        <v>#REF!</v>
      </c>
      <c r="AG20" t="e">
        <f t="shared" ca="1" si="19"/>
        <v>#REF!</v>
      </c>
      <c r="AH20" t="e">
        <f t="shared" ca="1" si="20"/>
        <v>#REF!</v>
      </c>
      <c r="AI20" t="e">
        <f t="shared" ca="1" si="21"/>
        <v>#REF!</v>
      </c>
      <c r="AJ20" t="e">
        <f t="shared" ca="1" si="22"/>
        <v>#REF!</v>
      </c>
      <c r="AK20" t="e">
        <f t="shared" ca="1" si="23"/>
        <v>#REF!</v>
      </c>
      <c r="AL20" t="e">
        <f t="shared" ca="1" si="24"/>
        <v>#REF!</v>
      </c>
      <c r="AM20" t="e">
        <f t="shared" ca="1" si="25"/>
        <v>#REF!</v>
      </c>
      <c r="AN20" t="e">
        <f t="shared" ca="1" si="26"/>
        <v>#REF!</v>
      </c>
      <c r="AO20" t="e">
        <f t="shared" ca="1" si="27"/>
        <v>#REF!</v>
      </c>
      <c r="AP20" t="e">
        <f t="shared" ca="1" si="28"/>
        <v>#REF!</v>
      </c>
      <c r="AQ20" t="e">
        <f t="shared" ca="1" si="29"/>
        <v>#REF!</v>
      </c>
      <c r="AR20" t="e">
        <f t="shared" ca="1" si="30"/>
        <v>#REF!</v>
      </c>
      <c r="AS20" t="e">
        <f t="shared" ca="1" si="31"/>
        <v>#REF!</v>
      </c>
      <c r="AT20" t="e">
        <f t="shared" ca="1" si="32"/>
        <v>#REF!</v>
      </c>
    </row>
    <row r="21" spans="1:46" x14ac:dyDescent="0.2">
      <c r="A21" s="6" t="e">
        <f t="shared" ca="1" si="1"/>
        <v>#REF!</v>
      </c>
      <c r="B21" s="6">
        <f t="shared" ca="1" si="2"/>
        <v>45645</v>
      </c>
      <c r="C21" s="7" t="e">
        <f t="shared" ca="1" si="3"/>
        <v>#REF!</v>
      </c>
      <c r="D21" t="e">
        <f t="shared" ca="1" si="4"/>
        <v>#REF!</v>
      </c>
      <c r="E21" t="e">
        <f t="shared" ca="1" si="5"/>
        <v>#REF!</v>
      </c>
      <c r="F21">
        <f ca="1">IFERROR(VLOOKUP(INDIRECT("'"&amp;$AC21&amp;"'!"&amp;"$C$13",TRUE),Cockpit!$F$2:$H$3,3,FALSE),0)</f>
        <v>0</v>
      </c>
      <c r="G21">
        <f ca="1">IFERROR(VLOOKUP(INDIRECT("'"&amp;$AC21&amp;"'!"&amp;"$L$13",TRUE),Cockpit!$J$2:$L$6,3,FALSE),0)</f>
        <v>0</v>
      </c>
      <c r="H21" t="e">
        <f t="shared" ca="1" si="6"/>
        <v>#REF!</v>
      </c>
      <c r="I21" t="e">
        <f t="shared" ca="1" si="7"/>
        <v>#REF!</v>
      </c>
      <c r="J21" t="str">
        <f ca="1">IFERROR(VLOOKUP(H21,Cockpit!$A$20:$D$244,4,FALSE),"AK")</f>
        <v>AK</v>
      </c>
      <c r="K21">
        <f ca="1">IFERROR(VLOOKUP(INDIRECT("'"&amp;$AC21&amp;"'!"&amp;"$c$14",TRUE),Cockpit!$A$11:$C$15,3,FALSE),0)</f>
        <v>0</v>
      </c>
      <c r="L21">
        <f ca="1">IFERROR(VLOOKUP(INDIRECT("'"&amp;$AC21&amp;"'!"&amp;"$L$20",TRUE),Cockpit!$F$11:$H$12,3,FALSE),0)</f>
        <v>0</v>
      </c>
      <c r="M21" t="e">
        <f ca="1">IF(OR(INDIRECT("'"&amp;$AC21&amp;"'!"&amp;"$I$23",TRUE)=Cockpit!J$11,INDIRECT("'"&amp;$AC21&amp;"'!"&amp;"$M$23",TRUE)=Cockpit!J$14),"Tief","Hoch")</f>
        <v>#REF!</v>
      </c>
      <c r="N21" t="e">
        <f ca="1">IF(INDIRECT("'"&amp;$AC21&amp;"'!"&amp;"$I$25",TRUE)=Cockpit!$F$11,"Hoch","Tief")</f>
        <v>#REF!</v>
      </c>
      <c r="O21">
        <f ca="1">IFERROR(VLOOKUP(INDIRECT("'"&amp;$AC21&amp;"'!"&amp;"$M$34",TRUE),Cockpit!$F$11:$H$12,3,FALSE),0)</f>
        <v>0</v>
      </c>
      <c r="P21">
        <f ca="1">IFERROR(VLOOKUP(INDIRECT("'"&amp;$AC21&amp;"'!"&amp;"$J$45",TRUE),Cockpit!$F$11:$H$12,3,FALSE),0)</f>
        <v>0</v>
      </c>
      <c r="Q21" t="str">
        <f t="shared" ca="1" si="8"/>
        <v>Deutschkurs</v>
      </c>
      <c r="R21" s="8" t="e">
        <f t="shared" ca="1" si="9"/>
        <v>#REF!</v>
      </c>
      <c r="S21">
        <f ca="1">IFERROR(VLOOKUP(INDIRECT("'"&amp;$AC21&amp;"'!"&amp;"$I$5",TRUE),Cockpit!$A$2:$C$7,3,FALSE),0)</f>
        <v>0</v>
      </c>
      <c r="T21" s="9" t="e">
        <f t="shared" ca="1" si="10"/>
        <v>#REF!</v>
      </c>
      <c r="U21" s="9" t="e">
        <f ca="1">IF(OR(J21="AK",K21="Anderer Status",L21="Ja",M21="Hoch",N21="Hoch",O21="Nein",P21="Nein",S21="Anderes Niveau",Z21="Nein",AA21="Nein"),0,IF(T21&gt;Cockpit!$H$15,Cockpit!$H$15,T21))</f>
        <v>#REF!</v>
      </c>
      <c r="V21" s="6" t="e">
        <f t="shared" ca="1" si="11"/>
        <v>#REF!</v>
      </c>
      <c r="W21" s="6" t="e">
        <f t="shared" ca="1" si="12"/>
        <v>#REF!</v>
      </c>
      <c r="X21" s="8" t="e">
        <f t="shared" ca="1" si="13"/>
        <v>#REF!</v>
      </c>
      <c r="Y21" s="9" t="e">
        <f t="shared" ca="1" si="14"/>
        <v>#REF!</v>
      </c>
      <c r="Z21" t="e">
        <f t="shared" ca="1" si="15"/>
        <v>#REF!</v>
      </c>
      <c r="AA21" t="e">
        <f t="shared" ca="1" si="0"/>
        <v>#REF!</v>
      </c>
      <c r="AB21">
        <f ca="1">IFERROR(VLOOKUP(R21,Cockpit!$E$20:$F$45,2,FALSE),0)</f>
        <v>0</v>
      </c>
      <c r="AC21">
        <v>20</v>
      </c>
      <c r="AD21" t="e">
        <f t="shared" ca="1" si="16"/>
        <v>#REF!</v>
      </c>
      <c r="AE21" t="e">
        <f t="shared" ca="1" si="17"/>
        <v>#REF!</v>
      </c>
      <c r="AF21" t="e">
        <f t="shared" ca="1" si="18"/>
        <v>#REF!</v>
      </c>
      <c r="AG21" t="e">
        <f t="shared" ca="1" si="19"/>
        <v>#REF!</v>
      </c>
      <c r="AH21" t="e">
        <f t="shared" ca="1" si="20"/>
        <v>#REF!</v>
      </c>
      <c r="AI21" t="e">
        <f t="shared" ca="1" si="21"/>
        <v>#REF!</v>
      </c>
      <c r="AJ21" t="e">
        <f t="shared" ca="1" si="22"/>
        <v>#REF!</v>
      </c>
      <c r="AK21" t="e">
        <f t="shared" ca="1" si="23"/>
        <v>#REF!</v>
      </c>
      <c r="AL21" t="e">
        <f t="shared" ca="1" si="24"/>
        <v>#REF!</v>
      </c>
      <c r="AM21" t="e">
        <f t="shared" ca="1" si="25"/>
        <v>#REF!</v>
      </c>
      <c r="AN21" t="e">
        <f t="shared" ca="1" si="26"/>
        <v>#REF!</v>
      </c>
      <c r="AO21" t="e">
        <f t="shared" ca="1" si="27"/>
        <v>#REF!</v>
      </c>
      <c r="AP21" t="e">
        <f t="shared" ca="1" si="28"/>
        <v>#REF!</v>
      </c>
      <c r="AQ21" t="e">
        <f t="shared" ca="1" si="29"/>
        <v>#REF!</v>
      </c>
      <c r="AR21" t="e">
        <f t="shared" ca="1" si="30"/>
        <v>#REF!</v>
      </c>
      <c r="AS21" t="e">
        <f t="shared" ca="1" si="31"/>
        <v>#REF!</v>
      </c>
      <c r="AT21" t="e">
        <f t="shared" ca="1" si="32"/>
        <v>#REF!</v>
      </c>
    </row>
    <row r="22" spans="1:46" x14ac:dyDescent="0.2">
      <c r="A22" s="6" t="e">
        <f t="shared" ca="1" si="1"/>
        <v>#REF!</v>
      </c>
      <c r="B22" s="6">
        <f t="shared" ca="1" si="2"/>
        <v>45645</v>
      </c>
      <c r="C22" s="7" t="e">
        <f t="shared" ca="1" si="3"/>
        <v>#REF!</v>
      </c>
      <c r="D22" t="e">
        <f t="shared" ca="1" si="4"/>
        <v>#REF!</v>
      </c>
      <c r="E22" t="e">
        <f t="shared" ca="1" si="5"/>
        <v>#REF!</v>
      </c>
      <c r="F22">
        <f ca="1">IFERROR(VLOOKUP(INDIRECT("'"&amp;$AC22&amp;"'!"&amp;"$C$13",TRUE),Cockpit!$F$2:$H$3,3,FALSE),0)</f>
        <v>0</v>
      </c>
      <c r="G22">
        <f ca="1">IFERROR(VLOOKUP(INDIRECT("'"&amp;$AC22&amp;"'!"&amp;"$L$13",TRUE),Cockpit!$J$2:$L$6,3,FALSE),0)</f>
        <v>0</v>
      </c>
      <c r="H22" t="e">
        <f t="shared" ca="1" si="6"/>
        <v>#REF!</v>
      </c>
      <c r="I22" t="e">
        <f t="shared" ca="1" si="7"/>
        <v>#REF!</v>
      </c>
      <c r="J22" t="str">
        <f ca="1">IFERROR(VLOOKUP(H22,Cockpit!$A$20:$D$244,4,FALSE),"AK")</f>
        <v>AK</v>
      </c>
      <c r="K22">
        <f ca="1">IFERROR(VLOOKUP(INDIRECT("'"&amp;$AC22&amp;"'!"&amp;"$c$14",TRUE),Cockpit!$A$11:$C$15,3,FALSE),0)</f>
        <v>0</v>
      </c>
      <c r="L22">
        <f ca="1">IFERROR(VLOOKUP(INDIRECT("'"&amp;$AC22&amp;"'!"&amp;"$L$20",TRUE),Cockpit!$F$11:$H$12,3,FALSE),0)</f>
        <v>0</v>
      </c>
      <c r="M22" t="e">
        <f ca="1">IF(OR(INDIRECT("'"&amp;$AC22&amp;"'!"&amp;"$I$23",TRUE)=Cockpit!J$11,INDIRECT("'"&amp;$AC22&amp;"'!"&amp;"$M$23",TRUE)=Cockpit!J$14),"Tief","Hoch")</f>
        <v>#REF!</v>
      </c>
      <c r="N22" t="e">
        <f ca="1">IF(INDIRECT("'"&amp;$AC22&amp;"'!"&amp;"$I$25",TRUE)=Cockpit!$F$11,"Hoch","Tief")</f>
        <v>#REF!</v>
      </c>
      <c r="O22">
        <f ca="1">IFERROR(VLOOKUP(INDIRECT("'"&amp;$AC22&amp;"'!"&amp;"$M$34",TRUE),Cockpit!$F$11:$H$12,3,FALSE),0)</f>
        <v>0</v>
      </c>
      <c r="P22">
        <f ca="1">IFERROR(VLOOKUP(INDIRECT("'"&amp;$AC22&amp;"'!"&amp;"$J$45",TRUE),Cockpit!$F$11:$H$12,3,FALSE),0)</f>
        <v>0</v>
      </c>
      <c r="Q22" t="str">
        <f t="shared" ca="1" si="8"/>
        <v>Deutschkurs</v>
      </c>
      <c r="R22" s="8" t="e">
        <f t="shared" ca="1" si="9"/>
        <v>#REF!</v>
      </c>
      <c r="S22">
        <f ca="1">IFERROR(VLOOKUP(INDIRECT("'"&amp;$AC22&amp;"'!"&amp;"$I$5",TRUE),Cockpit!$A$2:$C$7,3,FALSE),0)</f>
        <v>0</v>
      </c>
      <c r="T22" s="9" t="e">
        <f t="shared" ca="1" si="10"/>
        <v>#REF!</v>
      </c>
      <c r="U22" s="9" t="e">
        <f ca="1">IF(OR(J22="AK",K22="Anderer Status",L22="Ja",M22="Hoch",N22="Hoch",O22="Nein",P22="Nein",S22="Anderes Niveau",Z22="Nein",AA22="Nein"),0,IF(T22&gt;Cockpit!$H$15,Cockpit!$H$15,T22))</f>
        <v>#REF!</v>
      </c>
      <c r="V22" s="6" t="e">
        <f t="shared" ca="1" si="11"/>
        <v>#REF!</v>
      </c>
      <c r="W22" s="6" t="e">
        <f t="shared" ca="1" si="12"/>
        <v>#REF!</v>
      </c>
      <c r="X22" s="8" t="e">
        <f t="shared" ca="1" si="13"/>
        <v>#REF!</v>
      </c>
      <c r="Y22" s="9" t="e">
        <f t="shared" ca="1" si="14"/>
        <v>#REF!</v>
      </c>
      <c r="Z22" t="e">
        <f t="shared" ca="1" si="15"/>
        <v>#REF!</v>
      </c>
      <c r="AA22" t="e">
        <f t="shared" ca="1" si="0"/>
        <v>#REF!</v>
      </c>
      <c r="AB22">
        <f ca="1">IFERROR(VLOOKUP(R22,Cockpit!$E$20:$F$45,2,FALSE),0)</f>
        <v>0</v>
      </c>
      <c r="AC22">
        <v>21</v>
      </c>
      <c r="AD22" t="e">
        <f t="shared" ca="1" si="16"/>
        <v>#REF!</v>
      </c>
      <c r="AE22" t="e">
        <f t="shared" ca="1" si="17"/>
        <v>#REF!</v>
      </c>
      <c r="AF22" t="e">
        <f t="shared" ca="1" si="18"/>
        <v>#REF!</v>
      </c>
      <c r="AG22" t="e">
        <f t="shared" ca="1" si="19"/>
        <v>#REF!</v>
      </c>
      <c r="AH22" t="e">
        <f t="shared" ca="1" si="20"/>
        <v>#REF!</v>
      </c>
      <c r="AI22" t="e">
        <f t="shared" ca="1" si="21"/>
        <v>#REF!</v>
      </c>
      <c r="AJ22" t="e">
        <f t="shared" ca="1" si="22"/>
        <v>#REF!</v>
      </c>
      <c r="AK22" t="e">
        <f t="shared" ca="1" si="23"/>
        <v>#REF!</v>
      </c>
      <c r="AL22" t="e">
        <f t="shared" ca="1" si="24"/>
        <v>#REF!</v>
      </c>
      <c r="AM22" t="e">
        <f t="shared" ca="1" si="25"/>
        <v>#REF!</v>
      </c>
      <c r="AN22" t="e">
        <f t="shared" ca="1" si="26"/>
        <v>#REF!</v>
      </c>
      <c r="AO22" t="e">
        <f t="shared" ca="1" si="27"/>
        <v>#REF!</v>
      </c>
      <c r="AP22" t="e">
        <f t="shared" ca="1" si="28"/>
        <v>#REF!</v>
      </c>
      <c r="AQ22" t="e">
        <f t="shared" ca="1" si="29"/>
        <v>#REF!</v>
      </c>
      <c r="AR22" t="e">
        <f t="shared" ca="1" si="30"/>
        <v>#REF!</v>
      </c>
      <c r="AS22" t="e">
        <f t="shared" ca="1" si="31"/>
        <v>#REF!</v>
      </c>
      <c r="AT22" t="e">
        <f t="shared" ca="1" si="32"/>
        <v>#REF!</v>
      </c>
    </row>
    <row r="23" spans="1:46" x14ac:dyDescent="0.2">
      <c r="A23" s="6" t="e">
        <f t="shared" ca="1" si="1"/>
        <v>#REF!</v>
      </c>
      <c r="B23" s="6">
        <f t="shared" ca="1" si="2"/>
        <v>45645</v>
      </c>
      <c r="C23" s="7" t="e">
        <f t="shared" ca="1" si="3"/>
        <v>#REF!</v>
      </c>
      <c r="D23" t="e">
        <f t="shared" ca="1" si="4"/>
        <v>#REF!</v>
      </c>
      <c r="E23" t="e">
        <f t="shared" ca="1" si="5"/>
        <v>#REF!</v>
      </c>
      <c r="F23">
        <f ca="1">IFERROR(VLOOKUP(INDIRECT("'"&amp;$AC23&amp;"'!"&amp;"$C$13",TRUE),Cockpit!$F$2:$H$3,3,FALSE),0)</f>
        <v>0</v>
      </c>
      <c r="G23">
        <f ca="1">IFERROR(VLOOKUP(INDIRECT("'"&amp;$AC23&amp;"'!"&amp;"$L$13",TRUE),Cockpit!$J$2:$L$6,3,FALSE),0)</f>
        <v>0</v>
      </c>
      <c r="H23" t="e">
        <f t="shared" ca="1" si="6"/>
        <v>#REF!</v>
      </c>
      <c r="I23" t="e">
        <f t="shared" ca="1" si="7"/>
        <v>#REF!</v>
      </c>
      <c r="J23" t="str">
        <f ca="1">IFERROR(VLOOKUP(H23,Cockpit!$A$20:$D$244,4,FALSE),"AK")</f>
        <v>AK</v>
      </c>
      <c r="K23">
        <f ca="1">IFERROR(VLOOKUP(INDIRECT("'"&amp;$AC23&amp;"'!"&amp;"$c$14",TRUE),Cockpit!$A$11:$C$15,3,FALSE),0)</f>
        <v>0</v>
      </c>
      <c r="L23">
        <f ca="1">IFERROR(VLOOKUP(INDIRECT("'"&amp;$AC23&amp;"'!"&amp;"$L$20",TRUE),Cockpit!$F$11:$H$12,3,FALSE),0)</f>
        <v>0</v>
      </c>
      <c r="M23" t="e">
        <f ca="1">IF(OR(INDIRECT("'"&amp;$AC23&amp;"'!"&amp;"$I$23",TRUE)=Cockpit!J$11,INDIRECT("'"&amp;$AC23&amp;"'!"&amp;"$M$23",TRUE)=Cockpit!J$14),"Tief","Hoch")</f>
        <v>#REF!</v>
      </c>
      <c r="N23" t="e">
        <f ca="1">IF(INDIRECT("'"&amp;$AC23&amp;"'!"&amp;"$I$25",TRUE)=Cockpit!$F$11,"Hoch","Tief")</f>
        <v>#REF!</v>
      </c>
      <c r="O23">
        <f ca="1">IFERROR(VLOOKUP(INDIRECT("'"&amp;$AC23&amp;"'!"&amp;"$M$34",TRUE),Cockpit!$F$11:$H$12,3,FALSE),0)</f>
        <v>0</v>
      </c>
      <c r="P23">
        <f ca="1">IFERROR(VLOOKUP(INDIRECT("'"&amp;$AC23&amp;"'!"&amp;"$J$45",TRUE),Cockpit!$F$11:$H$12,3,FALSE),0)</f>
        <v>0</v>
      </c>
      <c r="Q23" t="str">
        <f t="shared" ca="1" si="8"/>
        <v>Deutschkurs</v>
      </c>
      <c r="R23" s="8" t="e">
        <f t="shared" ca="1" si="9"/>
        <v>#REF!</v>
      </c>
      <c r="S23">
        <f ca="1">IFERROR(VLOOKUP(INDIRECT("'"&amp;$AC23&amp;"'!"&amp;"$I$5",TRUE),Cockpit!$A$2:$C$7,3,FALSE),0)</f>
        <v>0</v>
      </c>
      <c r="T23" s="9" t="e">
        <f t="shared" ca="1" si="10"/>
        <v>#REF!</v>
      </c>
      <c r="U23" s="9" t="e">
        <f ca="1">IF(OR(J23="AK",K23="Anderer Status",L23="Ja",M23="Hoch",N23="Hoch",O23="Nein",P23="Nein",S23="Anderes Niveau",Z23="Nein",AA23="Nein"),0,IF(T23&gt;Cockpit!$H$15,Cockpit!$H$15,T23))</f>
        <v>#REF!</v>
      </c>
      <c r="V23" s="6" t="e">
        <f t="shared" ca="1" si="11"/>
        <v>#REF!</v>
      </c>
      <c r="W23" s="6" t="e">
        <f t="shared" ca="1" si="12"/>
        <v>#REF!</v>
      </c>
      <c r="X23" s="8" t="e">
        <f t="shared" ca="1" si="13"/>
        <v>#REF!</v>
      </c>
      <c r="Y23" s="9" t="e">
        <f t="shared" ca="1" si="14"/>
        <v>#REF!</v>
      </c>
      <c r="Z23" t="e">
        <f t="shared" ca="1" si="15"/>
        <v>#REF!</v>
      </c>
      <c r="AA23" t="e">
        <f t="shared" ca="1" si="0"/>
        <v>#REF!</v>
      </c>
      <c r="AB23">
        <f ca="1">IFERROR(VLOOKUP(R23,Cockpit!$E$20:$F$45,2,FALSE),0)</f>
        <v>0</v>
      </c>
      <c r="AC23">
        <v>22</v>
      </c>
      <c r="AD23" t="e">
        <f t="shared" ca="1" si="16"/>
        <v>#REF!</v>
      </c>
      <c r="AE23" t="e">
        <f t="shared" ca="1" si="17"/>
        <v>#REF!</v>
      </c>
      <c r="AF23" t="e">
        <f t="shared" ca="1" si="18"/>
        <v>#REF!</v>
      </c>
      <c r="AG23" t="e">
        <f t="shared" ca="1" si="19"/>
        <v>#REF!</v>
      </c>
      <c r="AH23" t="e">
        <f t="shared" ca="1" si="20"/>
        <v>#REF!</v>
      </c>
      <c r="AI23" t="e">
        <f t="shared" ca="1" si="21"/>
        <v>#REF!</v>
      </c>
      <c r="AJ23" t="e">
        <f t="shared" ca="1" si="22"/>
        <v>#REF!</v>
      </c>
      <c r="AK23" t="e">
        <f t="shared" ca="1" si="23"/>
        <v>#REF!</v>
      </c>
      <c r="AL23" t="e">
        <f t="shared" ca="1" si="24"/>
        <v>#REF!</v>
      </c>
      <c r="AM23" t="e">
        <f t="shared" ca="1" si="25"/>
        <v>#REF!</v>
      </c>
      <c r="AN23" t="e">
        <f t="shared" ca="1" si="26"/>
        <v>#REF!</v>
      </c>
      <c r="AO23" t="e">
        <f t="shared" ca="1" si="27"/>
        <v>#REF!</v>
      </c>
      <c r="AP23" t="e">
        <f t="shared" ca="1" si="28"/>
        <v>#REF!</v>
      </c>
      <c r="AQ23" t="e">
        <f t="shared" ca="1" si="29"/>
        <v>#REF!</v>
      </c>
      <c r="AR23" t="e">
        <f t="shared" ca="1" si="30"/>
        <v>#REF!</v>
      </c>
      <c r="AS23" t="e">
        <f t="shared" ca="1" si="31"/>
        <v>#REF!</v>
      </c>
      <c r="AT23" t="e">
        <f t="shared" ca="1" si="32"/>
        <v>#REF!</v>
      </c>
    </row>
    <row r="24" spans="1:46" x14ac:dyDescent="0.2">
      <c r="A24" s="6" t="e">
        <f t="shared" ca="1" si="1"/>
        <v>#REF!</v>
      </c>
      <c r="B24" s="6">
        <f t="shared" ca="1" si="2"/>
        <v>45645</v>
      </c>
      <c r="C24" s="7" t="e">
        <f t="shared" ca="1" si="3"/>
        <v>#REF!</v>
      </c>
      <c r="D24" t="e">
        <f t="shared" ca="1" si="4"/>
        <v>#REF!</v>
      </c>
      <c r="E24" t="e">
        <f t="shared" ca="1" si="5"/>
        <v>#REF!</v>
      </c>
      <c r="F24">
        <f ca="1">IFERROR(VLOOKUP(INDIRECT("'"&amp;$AC24&amp;"'!"&amp;"$C$13",TRUE),Cockpit!$F$2:$H$3,3,FALSE),0)</f>
        <v>0</v>
      </c>
      <c r="G24">
        <f ca="1">IFERROR(VLOOKUP(INDIRECT("'"&amp;$AC24&amp;"'!"&amp;"$L$13",TRUE),Cockpit!$J$2:$L$6,3,FALSE),0)</f>
        <v>0</v>
      </c>
      <c r="H24" t="e">
        <f t="shared" ca="1" si="6"/>
        <v>#REF!</v>
      </c>
      <c r="I24" t="e">
        <f t="shared" ca="1" si="7"/>
        <v>#REF!</v>
      </c>
      <c r="J24" t="str">
        <f ca="1">IFERROR(VLOOKUP(H24,Cockpit!$A$20:$D$244,4,FALSE),"AK")</f>
        <v>AK</v>
      </c>
      <c r="K24">
        <f ca="1">IFERROR(VLOOKUP(INDIRECT("'"&amp;$AC24&amp;"'!"&amp;"$c$14",TRUE),Cockpit!$A$11:$C$15,3,FALSE),0)</f>
        <v>0</v>
      </c>
      <c r="L24">
        <f ca="1">IFERROR(VLOOKUP(INDIRECT("'"&amp;$AC24&amp;"'!"&amp;"$L$20",TRUE),Cockpit!$F$11:$H$12,3,FALSE),0)</f>
        <v>0</v>
      </c>
      <c r="M24" t="e">
        <f ca="1">IF(OR(INDIRECT("'"&amp;$AC24&amp;"'!"&amp;"$I$23",TRUE)=Cockpit!J$11,INDIRECT("'"&amp;$AC24&amp;"'!"&amp;"$M$23",TRUE)=Cockpit!J$14),"Tief","Hoch")</f>
        <v>#REF!</v>
      </c>
      <c r="N24" t="e">
        <f ca="1">IF(INDIRECT("'"&amp;$AC24&amp;"'!"&amp;"$I$25",TRUE)=Cockpit!$F$11,"Hoch","Tief")</f>
        <v>#REF!</v>
      </c>
      <c r="O24">
        <f ca="1">IFERROR(VLOOKUP(INDIRECT("'"&amp;$AC24&amp;"'!"&amp;"$M$34",TRUE),Cockpit!$F$11:$H$12,3,FALSE),0)</f>
        <v>0</v>
      </c>
      <c r="P24">
        <f ca="1">IFERROR(VLOOKUP(INDIRECT("'"&amp;$AC24&amp;"'!"&amp;"$J$45",TRUE),Cockpit!$F$11:$H$12,3,FALSE),0)</f>
        <v>0</v>
      </c>
      <c r="Q24" t="str">
        <f t="shared" ca="1" si="8"/>
        <v>Deutschkurs</v>
      </c>
      <c r="R24" s="8" t="e">
        <f t="shared" ca="1" si="9"/>
        <v>#REF!</v>
      </c>
      <c r="S24">
        <f ca="1">IFERROR(VLOOKUP(INDIRECT("'"&amp;$AC24&amp;"'!"&amp;"$I$5",TRUE),Cockpit!$A$2:$C$7,3,FALSE),0)</f>
        <v>0</v>
      </c>
      <c r="T24" s="9" t="e">
        <f t="shared" ca="1" si="10"/>
        <v>#REF!</v>
      </c>
      <c r="U24" s="9" t="e">
        <f ca="1">IF(OR(J24="AK",K24="Anderer Status",L24="Ja",M24="Hoch",N24="Hoch",O24="Nein",P24="Nein",S24="Anderes Niveau",Z24="Nein",AA24="Nein"),0,IF(T24&gt;Cockpit!$H$15,Cockpit!$H$15,T24))</f>
        <v>#REF!</v>
      </c>
      <c r="V24" s="6" t="e">
        <f t="shared" ca="1" si="11"/>
        <v>#REF!</v>
      </c>
      <c r="W24" s="6" t="e">
        <f t="shared" ca="1" si="12"/>
        <v>#REF!</v>
      </c>
      <c r="X24" s="8" t="e">
        <f t="shared" ca="1" si="13"/>
        <v>#REF!</v>
      </c>
      <c r="Y24" s="9" t="e">
        <f t="shared" ca="1" si="14"/>
        <v>#REF!</v>
      </c>
      <c r="Z24" t="e">
        <f t="shared" ca="1" si="15"/>
        <v>#REF!</v>
      </c>
      <c r="AA24" t="e">
        <f t="shared" ca="1" si="0"/>
        <v>#REF!</v>
      </c>
      <c r="AB24">
        <f ca="1">IFERROR(VLOOKUP(R24,Cockpit!$E$20:$F$45,2,FALSE),0)</f>
        <v>0</v>
      </c>
      <c r="AC24">
        <v>23</v>
      </c>
      <c r="AD24" t="e">
        <f t="shared" ca="1" si="16"/>
        <v>#REF!</v>
      </c>
      <c r="AE24" t="e">
        <f t="shared" ca="1" si="17"/>
        <v>#REF!</v>
      </c>
      <c r="AF24" t="e">
        <f t="shared" ca="1" si="18"/>
        <v>#REF!</v>
      </c>
      <c r="AG24" t="e">
        <f t="shared" ca="1" si="19"/>
        <v>#REF!</v>
      </c>
      <c r="AH24" t="e">
        <f t="shared" ca="1" si="20"/>
        <v>#REF!</v>
      </c>
      <c r="AI24" t="e">
        <f t="shared" ca="1" si="21"/>
        <v>#REF!</v>
      </c>
      <c r="AJ24" t="e">
        <f t="shared" ca="1" si="22"/>
        <v>#REF!</v>
      </c>
      <c r="AK24" t="e">
        <f t="shared" ca="1" si="23"/>
        <v>#REF!</v>
      </c>
      <c r="AL24" t="e">
        <f t="shared" ca="1" si="24"/>
        <v>#REF!</v>
      </c>
      <c r="AM24" t="e">
        <f t="shared" ca="1" si="25"/>
        <v>#REF!</v>
      </c>
      <c r="AN24" t="e">
        <f t="shared" ca="1" si="26"/>
        <v>#REF!</v>
      </c>
      <c r="AO24" t="e">
        <f t="shared" ca="1" si="27"/>
        <v>#REF!</v>
      </c>
      <c r="AP24" t="e">
        <f t="shared" ca="1" si="28"/>
        <v>#REF!</v>
      </c>
      <c r="AQ24" t="e">
        <f t="shared" ca="1" si="29"/>
        <v>#REF!</v>
      </c>
      <c r="AR24" t="e">
        <f t="shared" ca="1" si="30"/>
        <v>#REF!</v>
      </c>
      <c r="AS24" t="e">
        <f t="shared" ca="1" si="31"/>
        <v>#REF!</v>
      </c>
      <c r="AT24" t="e">
        <f t="shared" ca="1" si="32"/>
        <v>#REF!</v>
      </c>
    </row>
    <row r="25" spans="1:46" x14ac:dyDescent="0.2">
      <c r="A25" s="6" t="e">
        <f t="shared" ca="1" si="1"/>
        <v>#REF!</v>
      </c>
      <c r="B25" s="6">
        <f t="shared" ca="1" si="2"/>
        <v>45645</v>
      </c>
      <c r="C25" s="7" t="e">
        <f t="shared" ca="1" si="3"/>
        <v>#REF!</v>
      </c>
      <c r="D25" t="e">
        <f t="shared" ca="1" si="4"/>
        <v>#REF!</v>
      </c>
      <c r="E25" t="e">
        <f t="shared" ca="1" si="5"/>
        <v>#REF!</v>
      </c>
      <c r="F25">
        <f ca="1">IFERROR(VLOOKUP(INDIRECT("'"&amp;$AC25&amp;"'!"&amp;"$C$13",TRUE),Cockpit!$F$2:$H$3,3,FALSE),0)</f>
        <v>0</v>
      </c>
      <c r="G25">
        <f ca="1">IFERROR(VLOOKUP(INDIRECT("'"&amp;$AC25&amp;"'!"&amp;"$L$13",TRUE),Cockpit!$J$2:$L$6,3,FALSE),0)</f>
        <v>0</v>
      </c>
      <c r="H25" t="e">
        <f t="shared" ca="1" si="6"/>
        <v>#REF!</v>
      </c>
      <c r="I25" t="e">
        <f t="shared" ca="1" si="7"/>
        <v>#REF!</v>
      </c>
      <c r="J25" t="str">
        <f ca="1">IFERROR(VLOOKUP(H25,Cockpit!$A$20:$D$244,4,FALSE),"AK")</f>
        <v>AK</v>
      </c>
      <c r="K25">
        <f ca="1">IFERROR(VLOOKUP(INDIRECT("'"&amp;$AC25&amp;"'!"&amp;"$c$14",TRUE),Cockpit!$A$11:$C$15,3,FALSE),0)</f>
        <v>0</v>
      </c>
      <c r="L25">
        <f ca="1">IFERROR(VLOOKUP(INDIRECT("'"&amp;$AC25&amp;"'!"&amp;"$L$20",TRUE),Cockpit!$F$11:$H$12,3,FALSE),0)</f>
        <v>0</v>
      </c>
      <c r="M25" t="e">
        <f ca="1">IF(OR(INDIRECT("'"&amp;$AC25&amp;"'!"&amp;"$I$23",TRUE)=Cockpit!J$11,INDIRECT("'"&amp;$AC25&amp;"'!"&amp;"$M$23",TRUE)=Cockpit!J$14),"Tief","Hoch")</f>
        <v>#REF!</v>
      </c>
      <c r="N25" t="e">
        <f ca="1">IF(INDIRECT("'"&amp;$AC25&amp;"'!"&amp;"$I$25",TRUE)=Cockpit!$F$11,"Hoch","Tief")</f>
        <v>#REF!</v>
      </c>
      <c r="O25">
        <f ca="1">IFERROR(VLOOKUP(INDIRECT("'"&amp;$AC25&amp;"'!"&amp;"$M$34",TRUE),Cockpit!$F$11:$H$12,3,FALSE),0)</f>
        <v>0</v>
      </c>
      <c r="P25">
        <f ca="1">IFERROR(VLOOKUP(INDIRECT("'"&amp;$AC25&amp;"'!"&amp;"$J$45",TRUE),Cockpit!$F$11:$H$12,3,FALSE),0)</f>
        <v>0</v>
      </c>
      <c r="Q25" t="str">
        <f t="shared" ca="1" si="8"/>
        <v>Deutschkurs</v>
      </c>
      <c r="R25" s="8" t="e">
        <f t="shared" ca="1" si="9"/>
        <v>#REF!</v>
      </c>
      <c r="S25">
        <f ca="1">IFERROR(VLOOKUP(INDIRECT("'"&amp;$AC25&amp;"'!"&amp;"$I$5",TRUE),Cockpit!$A$2:$C$7,3,FALSE),0)</f>
        <v>0</v>
      </c>
      <c r="T25" s="9" t="e">
        <f t="shared" ca="1" si="10"/>
        <v>#REF!</v>
      </c>
      <c r="U25" s="9" t="e">
        <f ca="1">IF(OR(J25="AK",K25="Anderer Status",L25="Ja",M25="Hoch",N25="Hoch",O25="Nein",P25="Nein",S25="Anderes Niveau",Z25="Nein",AA25="Nein"),0,IF(T25&gt;Cockpit!$H$15,Cockpit!$H$15,T25))</f>
        <v>#REF!</v>
      </c>
      <c r="V25" s="6" t="e">
        <f t="shared" ca="1" si="11"/>
        <v>#REF!</v>
      </c>
      <c r="W25" s="6" t="e">
        <f t="shared" ca="1" si="12"/>
        <v>#REF!</v>
      </c>
      <c r="X25" s="8" t="e">
        <f t="shared" ca="1" si="13"/>
        <v>#REF!</v>
      </c>
      <c r="Y25" s="9" t="e">
        <f t="shared" ca="1" si="14"/>
        <v>#REF!</v>
      </c>
      <c r="Z25" t="e">
        <f t="shared" ca="1" si="15"/>
        <v>#REF!</v>
      </c>
      <c r="AA25" t="e">
        <f t="shared" ca="1" si="0"/>
        <v>#REF!</v>
      </c>
      <c r="AB25">
        <f ca="1">IFERROR(VLOOKUP(R25,Cockpit!$E$20:$F$45,2,FALSE),0)</f>
        <v>0</v>
      </c>
      <c r="AC25">
        <v>24</v>
      </c>
      <c r="AD25" t="e">
        <f t="shared" ca="1" si="16"/>
        <v>#REF!</v>
      </c>
      <c r="AE25" t="e">
        <f t="shared" ca="1" si="17"/>
        <v>#REF!</v>
      </c>
      <c r="AF25" t="e">
        <f t="shared" ca="1" si="18"/>
        <v>#REF!</v>
      </c>
      <c r="AG25" t="e">
        <f t="shared" ca="1" si="19"/>
        <v>#REF!</v>
      </c>
      <c r="AH25" t="e">
        <f t="shared" ca="1" si="20"/>
        <v>#REF!</v>
      </c>
      <c r="AI25" t="e">
        <f t="shared" ca="1" si="21"/>
        <v>#REF!</v>
      </c>
      <c r="AJ25" t="e">
        <f t="shared" ca="1" si="22"/>
        <v>#REF!</v>
      </c>
      <c r="AK25" t="e">
        <f t="shared" ca="1" si="23"/>
        <v>#REF!</v>
      </c>
      <c r="AL25" t="e">
        <f t="shared" ca="1" si="24"/>
        <v>#REF!</v>
      </c>
      <c r="AM25" t="e">
        <f t="shared" ca="1" si="25"/>
        <v>#REF!</v>
      </c>
      <c r="AN25" t="e">
        <f t="shared" ca="1" si="26"/>
        <v>#REF!</v>
      </c>
      <c r="AO25" t="e">
        <f t="shared" ca="1" si="27"/>
        <v>#REF!</v>
      </c>
      <c r="AP25" t="e">
        <f t="shared" ca="1" si="28"/>
        <v>#REF!</v>
      </c>
      <c r="AQ25" t="e">
        <f t="shared" ca="1" si="29"/>
        <v>#REF!</v>
      </c>
      <c r="AR25" t="e">
        <f t="shared" ca="1" si="30"/>
        <v>#REF!</v>
      </c>
      <c r="AS25" t="e">
        <f t="shared" ca="1" si="31"/>
        <v>#REF!</v>
      </c>
      <c r="AT25" t="e">
        <f t="shared" ca="1" si="32"/>
        <v>#REF!</v>
      </c>
    </row>
    <row r="26" spans="1:46" x14ac:dyDescent="0.2">
      <c r="A26" s="6" t="e">
        <f t="shared" ca="1" si="1"/>
        <v>#REF!</v>
      </c>
      <c r="B26" s="6">
        <f t="shared" ca="1" si="2"/>
        <v>45645</v>
      </c>
      <c r="C26" s="7" t="e">
        <f t="shared" ca="1" si="3"/>
        <v>#REF!</v>
      </c>
      <c r="D26" t="e">
        <f t="shared" ca="1" si="4"/>
        <v>#REF!</v>
      </c>
      <c r="E26" t="e">
        <f t="shared" ca="1" si="5"/>
        <v>#REF!</v>
      </c>
      <c r="F26">
        <f ca="1">IFERROR(VLOOKUP(INDIRECT("'"&amp;$AC26&amp;"'!"&amp;"$C$13",TRUE),Cockpit!$F$2:$H$3,3,FALSE),0)</f>
        <v>0</v>
      </c>
      <c r="G26">
        <f ca="1">IFERROR(VLOOKUP(INDIRECT("'"&amp;$AC26&amp;"'!"&amp;"$L$13",TRUE),Cockpit!$J$2:$L$6,3,FALSE),0)</f>
        <v>0</v>
      </c>
      <c r="H26" t="e">
        <f t="shared" ca="1" si="6"/>
        <v>#REF!</v>
      </c>
      <c r="I26" t="e">
        <f t="shared" ca="1" si="7"/>
        <v>#REF!</v>
      </c>
      <c r="J26" t="str">
        <f ca="1">IFERROR(VLOOKUP(H26,Cockpit!$A$20:$D$244,4,FALSE),"AK")</f>
        <v>AK</v>
      </c>
      <c r="K26">
        <f ca="1">IFERROR(VLOOKUP(INDIRECT("'"&amp;$AC26&amp;"'!"&amp;"$c$14",TRUE),Cockpit!$A$11:$C$15,3,FALSE),0)</f>
        <v>0</v>
      </c>
      <c r="L26">
        <f ca="1">IFERROR(VLOOKUP(INDIRECT("'"&amp;$AC26&amp;"'!"&amp;"$L$20",TRUE),Cockpit!$F$11:$H$12,3,FALSE),0)</f>
        <v>0</v>
      </c>
      <c r="M26" t="e">
        <f ca="1">IF(OR(INDIRECT("'"&amp;$AC26&amp;"'!"&amp;"$I$23",TRUE)=Cockpit!J$11,INDIRECT("'"&amp;$AC26&amp;"'!"&amp;"$M$23",TRUE)=Cockpit!J$14),"Tief","Hoch")</f>
        <v>#REF!</v>
      </c>
      <c r="N26" t="e">
        <f ca="1">IF(INDIRECT("'"&amp;$AC26&amp;"'!"&amp;"$I$25",TRUE)=Cockpit!$F$11,"Hoch","Tief")</f>
        <v>#REF!</v>
      </c>
      <c r="O26">
        <f ca="1">IFERROR(VLOOKUP(INDIRECT("'"&amp;$AC26&amp;"'!"&amp;"$M$34",TRUE),Cockpit!$F$11:$H$12,3,FALSE),0)</f>
        <v>0</v>
      </c>
      <c r="P26">
        <f ca="1">IFERROR(VLOOKUP(INDIRECT("'"&amp;$AC26&amp;"'!"&amp;"$J$45",TRUE),Cockpit!$F$11:$H$12,3,FALSE),0)</f>
        <v>0</v>
      </c>
      <c r="Q26" t="str">
        <f t="shared" ca="1" si="8"/>
        <v>Deutschkurs</v>
      </c>
      <c r="R26" s="8" t="e">
        <f t="shared" ca="1" si="9"/>
        <v>#REF!</v>
      </c>
      <c r="S26">
        <f ca="1">IFERROR(VLOOKUP(INDIRECT("'"&amp;$AC26&amp;"'!"&amp;"$I$5",TRUE),Cockpit!$A$2:$C$7,3,FALSE),0)</f>
        <v>0</v>
      </c>
      <c r="T26" s="9" t="e">
        <f t="shared" ca="1" si="10"/>
        <v>#REF!</v>
      </c>
      <c r="U26" s="9" t="e">
        <f ca="1">IF(OR(J26="AK",K26="Anderer Status",L26="Ja",M26="Hoch",N26="Hoch",O26="Nein",P26="Nein",S26="Anderes Niveau",Z26="Nein",AA26="Nein"),0,IF(T26&gt;Cockpit!$H$15,Cockpit!$H$15,T26))</f>
        <v>#REF!</v>
      </c>
      <c r="V26" s="6" t="e">
        <f t="shared" ca="1" si="11"/>
        <v>#REF!</v>
      </c>
      <c r="W26" s="6" t="e">
        <f t="shared" ca="1" si="12"/>
        <v>#REF!</v>
      </c>
      <c r="X26" s="8" t="e">
        <f t="shared" ca="1" si="13"/>
        <v>#REF!</v>
      </c>
      <c r="Y26" s="9" t="e">
        <f t="shared" ca="1" si="14"/>
        <v>#REF!</v>
      </c>
      <c r="Z26" t="e">
        <f t="shared" ca="1" si="15"/>
        <v>#REF!</v>
      </c>
      <c r="AA26" t="e">
        <f t="shared" ca="1" si="0"/>
        <v>#REF!</v>
      </c>
      <c r="AB26">
        <f ca="1">IFERROR(VLOOKUP(R26,Cockpit!$E$20:$F$45,2,FALSE),0)</f>
        <v>0</v>
      </c>
      <c r="AC26">
        <v>25</v>
      </c>
      <c r="AD26" t="e">
        <f t="shared" ca="1" si="16"/>
        <v>#REF!</v>
      </c>
      <c r="AE26" t="e">
        <f t="shared" ca="1" si="17"/>
        <v>#REF!</v>
      </c>
      <c r="AF26" t="e">
        <f t="shared" ca="1" si="18"/>
        <v>#REF!</v>
      </c>
      <c r="AG26" t="e">
        <f t="shared" ca="1" si="19"/>
        <v>#REF!</v>
      </c>
      <c r="AH26" t="e">
        <f t="shared" ca="1" si="20"/>
        <v>#REF!</v>
      </c>
      <c r="AI26" t="e">
        <f t="shared" ca="1" si="21"/>
        <v>#REF!</v>
      </c>
      <c r="AJ26" t="e">
        <f t="shared" ca="1" si="22"/>
        <v>#REF!</v>
      </c>
      <c r="AK26" t="e">
        <f t="shared" ca="1" si="23"/>
        <v>#REF!</v>
      </c>
      <c r="AL26" t="e">
        <f t="shared" ca="1" si="24"/>
        <v>#REF!</v>
      </c>
      <c r="AM26" t="e">
        <f t="shared" ca="1" si="25"/>
        <v>#REF!</v>
      </c>
      <c r="AN26" t="e">
        <f t="shared" ca="1" si="26"/>
        <v>#REF!</v>
      </c>
      <c r="AO26" t="e">
        <f t="shared" ca="1" si="27"/>
        <v>#REF!</v>
      </c>
      <c r="AP26" t="e">
        <f t="shared" ca="1" si="28"/>
        <v>#REF!</v>
      </c>
      <c r="AQ26" t="e">
        <f t="shared" ca="1" si="29"/>
        <v>#REF!</v>
      </c>
      <c r="AR26" t="e">
        <f t="shared" ca="1" si="30"/>
        <v>#REF!</v>
      </c>
      <c r="AS26" t="e">
        <f t="shared" ca="1" si="31"/>
        <v>#REF!</v>
      </c>
      <c r="AT26" t="e">
        <f t="shared" ca="1" si="32"/>
        <v>#REF!</v>
      </c>
    </row>
    <row r="27" spans="1:46" x14ac:dyDescent="0.2">
      <c r="A27" s="6" t="e">
        <f t="shared" ca="1" si="1"/>
        <v>#REF!</v>
      </c>
      <c r="B27" s="6">
        <f t="shared" ca="1" si="2"/>
        <v>45645</v>
      </c>
      <c r="C27" s="7" t="e">
        <f t="shared" ca="1" si="3"/>
        <v>#REF!</v>
      </c>
      <c r="D27" t="e">
        <f t="shared" ca="1" si="4"/>
        <v>#REF!</v>
      </c>
      <c r="E27" t="e">
        <f t="shared" ca="1" si="5"/>
        <v>#REF!</v>
      </c>
      <c r="F27">
        <f ca="1">IFERROR(VLOOKUP(INDIRECT("'"&amp;$AC27&amp;"'!"&amp;"$C$13",TRUE),Cockpit!$F$2:$H$3,3,FALSE),0)</f>
        <v>0</v>
      </c>
      <c r="G27">
        <f ca="1">IFERROR(VLOOKUP(INDIRECT("'"&amp;$AC27&amp;"'!"&amp;"$L$13",TRUE),Cockpit!$J$2:$L$6,3,FALSE),0)</f>
        <v>0</v>
      </c>
      <c r="H27" t="e">
        <f t="shared" ca="1" si="6"/>
        <v>#REF!</v>
      </c>
      <c r="I27" t="e">
        <f t="shared" ca="1" si="7"/>
        <v>#REF!</v>
      </c>
      <c r="J27" t="str">
        <f ca="1">IFERROR(VLOOKUP(H27,Cockpit!$A$20:$D$244,4,FALSE),"AK")</f>
        <v>AK</v>
      </c>
      <c r="K27">
        <f ca="1">IFERROR(VLOOKUP(INDIRECT("'"&amp;$AC27&amp;"'!"&amp;"$c$14",TRUE),Cockpit!$A$11:$C$15,3,FALSE),0)</f>
        <v>0</v>
      </c>
      <c r="L27">
        <f ca="1">IFERROR(VLOOKUP(INDIRECT("'"&amp;$AC27&amp;"'!"&amp;"$L$20",TRUE),Cockpit!$F$11:$H$12,3,FALSE),0)</f>
        <v>0</v>
      </c>
      <c r="M27" t="e">
        <f ca="1">IF(OR(INDIRECT("'"&amp;$AC27&amp;"'!"&amp;"$I$23",TRUE)=Cockpit!J$11,INDIRECT("'"&amp;$AC27&amp;"'!"&amp;"$M$23",TRUE)=Cockpit!J$14),"Tief","Hoch")</f>
        <v>#REF!</v>
      </c>
      <c r="N27" t="e">
        <f ca="1">IF(INDIRECT("'"&amp;$AC27&amp;"'!"&amp;"$I$25",TRUE)=Cockpit!$F$11,"Hoch","Tief")</f>
        <v>#REF!</v>
      </c>
      <c r="O27">
        <f ca="1">IFERROR(VLOOKUP(INDIRECT("'"&amp;$AC27&amp;"'!"&amp;"$M$34",TRUE),Cockpit!$F$11:$H$12,3,FALSE),0)</f>
        <v>0</v>
      </c>
      <c r="P27">
        <f ca="1">IFERROR(VLOOKUP(INDIRECT("'"&amp;$AC27&amp;"'!"&amp;"$J$45",TRUE),Cockpit!$F$11:$H$12,3,FALSE),0)</f>
        <v>0</v>
      </c>
      <c r="Q27" t="str">
        <f t="shared" ca="1" si="8"/>
        <v>Deutschkurs</v>
      </c>
      <c r="R27" s="8" t="e">
        <f t="shared" ca="1" si="9"/>
        <v>#REF!</v>
      </c>
      <c r="S27">
        <f ca="1">IFERROR(VLOOKUP(INDIRECT("'"&amp;$AC27&amp;"'!"&amp;"$I$5",TRUE),Cockpit!$A$2:$C$7,3,FALSE),0)</f>
        <v>0</v>
      </c>
      <c r="T27" s="9" t="e">
        <f t="shared" ca="1" si="10"/>
        <v>#REF!</v>
      </c>
      <c r="U27" s="9" t="e">
        <f ca="1">IF(OR(J27="AK",K27="Anderer Status",L27="Ja",M27="Hoch",N27="Hoch",O27="Nein",P27="Nein",S27="Anderes Niveau",Z27="Nein",AA27="Nein"),0,IF(T27&gt;Cockpit!$H$15,Cockpit!$H$15,T27))</f>
        <v>#REF!</v>
      </c>
      <c r="V27" s="6" t="e">
        <f t="shared" ca="1" si="11"/>
        <v>#REF!</v>
      </c>
      <c r="W27" s="6" t="e">
        <f t="shared" ca="1" si="12"/>
        <v>#REF!</v>
      </c>
      <c r="X27" s="8" t="e">
        <f t="shared" ca="1" si="13"/>
        <v>#REF!</v>
      </c>
      <c r="Y27" s="9" t="e">
        <f t="shared" ca="1" si="14"/>
        <v>#REF!</v>
      </c>
      <c r="Z27" t="e">
        <f t="shared" ca="1" si="15"/>
        <v>#REF!</v>
      </c>
      <c r="AA27" t="e">
        <f t="shared" ca="1" si="0"/>
        <v>#REF!</v>
      </c>
      <c r="AB27">
        <f ca="1">IFERROR(VLOOKUP(R27,Cockpit!$E$20:$F$45,2,FALSE),0)</f>
        <v>0</v>
      </c>
      <c r="AC27">
        <v>26</v>
      </c>
      <c r="AD27" t="e">
        <f t="shared" ca="1" si="16"/>
        <v>#REF!</v>
      </c>
      <c r="AE27" t="e">
        <f t="shared" ca="1" si="17"/>
        <v>#REF!</v>
      </c>
      <c r="AF27" t="e">
        <f t="shared" ca="1" si="18"/>
        <v>#REF!</v>
      </c>
      <c r="AG27" t="e">
        <f t="shared" ca="1" si="19"/>
        <v>#REF!</v>
      </c>
      <c r="AH27" t="e">
        <f t="shared" ca="1" si="20"/>
        <v>#REF!</v>
      </c>
      <c r="AI27" t="e">
        <f t="shared" ca="1" si="21"/>
        <v>#REF!</v>
      </c>
      <c r="AJ27" t="e">
        <f t="shared" ca="1" si="22"/>
        <v>#REF!</v>
      </c>
      <c r="AK27" t="e">
        <f t="shared" ca="1" si="23"/>
        <v>#REF!</v>
      </c>
      <c r="AL27" t="e">
        <f t="shared" ca="1" si="24"/>
        <v>#REF!</v>
      </c>
      <c r="AM27" t="e">
        <f t="shared" ca="1" si="25"/>
        <v>#REF!</v>
      </c>
      <c r="AN27" t="e">
        <f t="shared" ca="1" si="26"/>
        <v>#REF!</v>
      </c>
      <c r="AO27" t="e">
        <f t="shared" ca="1" si="27"/>
        <v>#REF!</v>
      </c>
      <c r="AP27" t="e">
        <f t="shared" ca="1" si="28"/>
        <v>#REF!</v>
      </c>
      <c r="AQ27" t="e">
        <f t="shared" ca="1" si="29"/>
        <v>#REF!</v>
      </c>
      <c r="AR27" t="e">
        <f t="shared" ca="1" si="30"/>
        <v>#REF!</v>
      </c>
      <c r="AS27" t="e">
        <f t="shared" ca="1" si="31"/>
        <v>#REF!</v>
      </c>
      <c r="AT27" t="e">
        <f t="shared" ca="1" si="32"/>
        <v>#REF!</v>
      </c>
    </row>
    <row r="28" spans="1:46" x14ac:dyDescent="0.2">
      <c r="A28" s="6" t="e">
        <f t="shared" ca="1" si="1"/>
        <v>#REF!</v>
      </c>
      <c r="B28" s="6">
        <f t="shared" ca="1" si="2"/>
        <v>45645</v>
      </c>
      <c r="C28" s="7" t="e">
        <f t="shared" ca="1" si="3"/>
        <v>#REF!</v>
      </c>
      <c r="D28" t="e">
        <f t="shared" ca="1" si="4"/>
        <v>#REF!</v>
      </c>
      <c r="E28" t="e">
        <f t="shared" ca="1" si="5"/>
        <v>#REF!</v>
      </c>
      <c r="F28">
        <f ca="1">IFERROR(VLOOKUP(INDIRECT("'"&amp;$AC28&amp;"'!"&amp;"$C$13",TRUE),Cockpit!$F$2:$H$3,3,FALSE),0)</f>
        <v>0</v>
      </c>
      <c r="G28">
        <f ca="1">IFERROR(VLOOKUP(INDIRECT("'"&amp;$AC28&amp;"'!"&amp;"$L$13",TRUE),Cockpit!$J$2:$L$6,3,FALSE),0)</f>
        <v>0</v>
      </c>
      <c r="H28" t="e">
        <f t="shared" ca="1" si="6"/>
        <v>#REF!</v>
      </c>
      <c r="I28" t="e">
        <f t="shared" ca="1" si="7"/>
        <v>#REF!</v>
      </c>
      <c r="J28" t="str">
        <f ca="1">IFERROR(VLOOKUP(H28,Cockpit!$A$20:$D$244,4,FALSE),"AK")</f>
        <v>AK</v>
      </c>
      <c r="K28">
        <f ca="1">IFERROR(VLOOKUP(INDIRECT("'"&amp;$AC28&amp;"'!"&amp;"$c$14",TRUE),Cockpit!$A$11:$C$15,3,FALSE),0)</f>
        <v>0</v>
      </c>
      <c r="L28">
        <f ca="1">IFERROR(VLOOKUP(INDIRECT("'"&amp;$AC28&amp;"'!"&amp;"$L$20",TRUE),Cockpit!$F$11:$H$12,3,FALSE),0)</f>
        <v>0</v>
      </c>
      <c r="M28" t="e">
        <f ca="1">IF(OR(INDIRECT("'"&amp;$AC28&amp;"'!"&amp;"$I$23",TRUE)=Cockpit!J$11,INDIRECT("'"&amp;$AC28&amp;"'!"&amp;"$M$23",TRUE)=Cockpit!J$14),"Tief","Hoch")</f>
        <v>#REF!</v>
      </c>
      <c r="N28" t="e">
        <f ca="1">IF(INDIRECT("'"&amp;$AC28&amp;"'!"&amp;"$I$25",TRUE)=Cockpit!$F$11,"Hoch","Tief")</f>
        <v>#REF!</v>
      </c>
      <c r="O28">
        <f ca="1">IFERROR(VLOOKUP(INDIRECT("'"&amp;$AC28&amp;"'!"&amp;"$M$34",TRUE),Cockpit!$F$11:$H$12,3,FALSE),0)</f>
        <v>0</v>
      </c>
      <c r="P28">
        <f ca="1">IFERROR(VLOOKUP(INDIRECT("'"&amp;$AC28&amp;"'!"&amp;"$J$45",TRUE),Cockpit!$F$11:$H$12,3,FALSE),0)</f>
        <v>0</v>
      </c>
      <c r="Q28" t="str">
        <f t="shared" ca="1" si="8"/>
        <v>Deutschkurs</v>
      </c>
      <c r="R28" s="8" t="e">
        <f t="shared" ca="1" si="9"/>
        <v>#REF!</v>
      </c>
      <c r="S28">
        <f ca="1">IFERROR(VLOOKUP(INDIRECT("'"&amp;$AC28&amp;"'!"&amp;"$I$5",TRUE),Cockpit!$A$2:$C$7,3,FALSE),0)</f>
        <v>0</v>
      </c>
      <c r="T28" s="9" t="e">
        <f t="shared" ca="1" si="10"/>
        <v>#REF!</v>
      </c>
      <c r="U28" s="9" t="e">
        <f ca="1">IF(OR(J28="AK",K28="Anderer Status",L28="Ja",M28="Hoch",N28="Hoch",O28="Nein",P28="Nein",S28="Anderes Niveau",Z28="Nein",AA28="Nein"),0,IF(T28&gt;Cockpit!$H$15,Cockpit!$H$15,T28))</f>
        <v>#REF!</v>
      </c>
      <c r="V28" s="6" t="e">
        <f t="shared" ca="1" si="11"/>
        <v>#REF!</v>
      </c>
      <c r="W28" s="6" t="e">
        <f t="shared" ca="1" si="12"/>
        <v>#REF!</v>
      </c>
      <c r="X28" s="8" t="e">
        <f t="shared" ca="1" si="13"/>
        <v>#REF!</v>
      </c>
      <c r="Y28" s="9" t="e">
        <f t="shared" ca="1" si="14"/>
        <v>#REF!</v>
      </c>
      <c r="Z28" t="e">
        <f t="shared" ca="1" si="15"/>
        <v>#REF!</v>
      </c>
      <c r="AA28" t="e">
        <f t="shared" ca="1" si="0"/>
        <v>#REF!</v>
      </c>
      <c r="AB28">
        <f ca="1">IFERROR(VLOOKUP(R28,Cockpit!$E$20:$F$45,2,FALSE),0)</f>
        <v>0</v>
      </c>
      <c r="AC28">
        <v>27</v>
      </c>
      <c r="AD28" t="e">
        <f t="shared" ca="1" si="16"/>
        <v>#REF!</v>
      </c>
      <c r="AE28" t="e">
        <f t="shared" ca="1" si="17"/>
        <v>#REF!</v>
      </c>
      <c r="AF28" t="e">
        <f t="shared" ca="1" si="18"/>
        <v>#REF!</v>
      </c>
      <c r="AG28" t="e">
        <f t="shared" ca="1" si="19"/>
        <v>#REF!</v>
      </c>
      <c r="AH28" t="e">
        <f t="shared" ca="1" si="20"/>
        <v>#REF!</v>
      </c>
      <c r="AI28" t="e">
        <f t="shared" ca="1" si="21"/>
        <v>#REF!</v>
      </c>
      <c r="AJ28" t="e">
        <f t="shared" ca="1" si="22"/>
        <v>#REF!</v>
      </c>
      <c r="AK28" t="e">
        <f t="shared" ca="1" si="23"/>
        <v>#REF!</v>
      </c>
      <c r="AL28" t="e">
        <f t="shared" ca="1" si="24"/>
        <v>#REF!</v>
      </c>
      <c r="AM28" t="e">
        <f t="shared" ca="1" si="25"/>
        <v>#REF!</v>
      </c>
      <c r="AN28" t="e">
        <f t="shared" ca="1" si="26"/>
        <v>#REF!</v>
      </c>
      <c r="AO28" t="e">
        <f t="shared" ca="1" si="27"/>
        <v>#REF!</v>
      </c>
      <c r="AP28" t="e">
        <f t="shared" ca="1" si="28"/>
        <v>#REF!</v>
      </c>
      <c r="AQ28" t="e">
        <f t="shared" ca="1" si="29"/>
        <v>#REF!</v>
      </c>
      <c r="AR28" t="e">
        <f t="shared" ca="1" si="30"/>
        <v>#REF!</v>
      </c>
      <c r="AS28" t="e">
        <f t="shared" ca="1" si="31"/>
        <v>#REF!</v>
      </c>
      <c r="AT28" t="e">
        <f t="shared" ca="1" si="32"/>
        <v>#REF!</v>
      </c>
    </row>
    <row r="29" spans="1:46" x14ac:dyDescent="0.2">
      <c r="A29" s="6" t="e">
        <f t="shared" ca="1" si="1"/>
        <v>#REF!</v>
      </c>
      <c r="B29" s="6">
        <f t="shared" ca="1" si="2"/>
        <v>45645</v>
      </c>
      <c r="C29" s="7" t="e">
        <f t="shared" ca="1" si="3"/>
        <v>#REF!</v>
      </c>
      <c r="D29" t="e">
        <f t="shared" ca="1" si="4"/>
        <v>#REF!</v>
      </c>
      <c r="E29" t="e">
        <f t="shared" ca="1" si="5"/>
        <v>#REF!</v>
      </c>
      <c r="F29">
        <f ca="1">IFERROR(VLOOKUP(INDIRECT("'"&amp;$AC29&amp;"'!"&amp;"$C$13",TRUE),Cockpit!$F$2:$H$3,3,FALSE),0)</f>
        <v>0</v>
      </c>
      <c r="G29">
        <f ca="1">IFERROR(VLOOKUP(INDIRECT("'"&amp;$AC29&amp;"'!"&amp;"$L$13",TRUE),Cockpit!$J$2:$L$6,3,FALSE),0)</f>
        <v>0</v>
      </c>
      <c r="H29" t="e">
        <f t="shared" ca="1" si="6"/>
        <v>#REF!</v>
      </c>
      <c r="I29" t="e">
        <f t="shared" ca="1" si="7"/>
        <v>#REF!</v>
      </c>
      <c r="J29" t="str">
        <f ca="1">IFERROR(VLOOKUP(H29,Cockpit!$A$20:$D$244,4,FALSE),"AK")</f>
        <v>AK</v>
      </c>
      <c r="K29">
        <f ca="1">IFERROR(VLOOKUP(INDIRECT("'"&amp;$AC29&amp;"'!"&amp;"$c$14",TRUE),Cockpit!$A$11:$C$15,3,FALSE),0)</f>
        <v>0</v>
      </c>
      <c r="L29">
        <f ca="1">IFERROR(VLOOKUP(INDIRECT("'"&amp;$AC29&amp;"'!"&amp;"$L$20",TRUE),Cockpit!$F$11:$H$12,3,FALSE),0)</f>
        <v>0</v>
      </c>
      <c r="M29" t="e">
        <f ca="1">IF(OR(INDIRECT("'"&amp;$AC29&amp;"'!"&amp;"$I$23",TRUE)=Cockpit!J$11,INDIRECT("'"&amp;$AC29&amp;"'!"&amp;"$M$23",TRUE)=Cockpit!J$14),"Tief","Hoch")</f>
        <v>#REF!</v>
      </c>
      <c r="N29" t="e">
        <f ca="1">IF(INDIRECT("'"&amp;$AC29&amp;"'!"&amp;"$I$25",TRUE)=Cockpit!$F$11,"Hoch","Tief")</f>
        <v>#REF!</v>
      </c>
      <c r="O29">
        <f ca="1">IFERROR(VLOOKUP(INDIRECT("'"&amp;$AC29&amp;"'!"&amp;"$M$34",TRUE),Cockpit!$F$11:$H$12,3,FALSE),0)</f>
        <v>0</v>
      </c>
      <c r="P29">
        <f ca="1">IFERROR(VLOOKUP(INDIRECT("'"&amp;$AC29&amp;"'!"&amp;"$J$45",TRUE),Cockpit!$F$11:$H$12,3,FALSE),0)</f>
        <v>0</v>
      </c>
      <c r="Q29" t="str">
        <f t="shared" ca="1" si="8"/>
        <v>Deutschkurs</v>
      </c>
      <c r="R29" s="8" t="e">
        <f t="shared" ca="1" si="9"/>
        <v>#REF!</v>
      </c>
      <c r="S29">
        <f ca="1">IFERROR(VLOOKUP(INDIRECT("'"&amp;$AC29&amp;"'!"&amp;"$I$5",TRUE),Cockpit!$A$2:$C$7,3,FALSE),0)</f>
        <v>0</v>
      </c>
      <c r="T29" s="9" t="e">
        <f t="shared" ca="1" si="10"/>
        <v>#REF!</v>
      </c>
      <c r="U29" s="9" t="e">
        <f ca="1">IF(OR(J29="AK",K29="Anderer Status",L29="Ja",M29="Hoch",N29="Hoch",O29="Nein",P29="Nein",S29="Anderes Niveau",Z29="Nein",AA29="Nein"),0,IF(T29&gt;Cockpit!$H$15,Cockpit!$H$15,T29))</f>
        <v>#REF!</v>
      </c>
      <c r="V29" s="6" t="e">
        <f t="shared" ca="1" si="11"/>
        <v>#REF!</v>
      </c>
      <c r="W29" s="6" t="e">
        <f t="shared" ca="1" si="12"/>
        <v>#REF!</v>
      </c>
      <c r="X29" s="8" t="e">
        <f t="shared" ca="1" si="13"/>
        <v>#REF!</v>
      </c>
      <c r="Y29" s="9" t="e">
        <f t="shared" ca="1" si="14"/>
        <v>#REF!</v>
      </c>
      <c r="Z29" t="e">
        <f t="shared" ca="1" si="15"/>
        <v>#REF!</v>
      </c>
      <c r="AA29" t="e">
        <f t="shared" ca="1" si="0"/>
        <v>#REF!</v>
      </c>
      <c r="AB29">
        <f ca="1">IFERROR(VLOOKUP(R29,Cockpit!$E$20:$F$45,2,FALSE),0)</f>
        <v>0</v>
      </c>
      <c r="AC29">
        <v>28</v>
      </c>
      <c r="AD29" t="e">
        <f t="shared" ca="1" si="16"/>
        <v>#REF!</v>
      </c>
      <c r="AE29" t="e">
        <f t="shared" ca="1" si="17"/>
        <v>#REF!</v>
      </c>
      <c r="AF29" t="e">
        <f t="shared" ca="1" si="18"/>
        <v>#REF!</v>
      </c>
      <c r="AG29" t="e">
        <f t="shared" ca="1" si="19"/>
        <v>#REF!</v>
      </c>
      <c r="AH29" t="e">
        <f t="shared" ca="1" si="20"/>
        <v>#REF!</v>
      </c>
      <c r="AI29" t="e">
        <f t="shared" ca="1" si="21"/>
        <v>#REF!</v>
      </c>
      <c r="AJ29" t="e">
        <f t="shared" ca="1" si="22"/>
        <v>#REF!</v>
      </c>
      <c r="AK29" t="e">
        <f t="shared" ca="1" si="23"/>
        <v>#REF!</v>
      </c>
      <c r="AL29" t="e">
        <f t="shared" ca="1" si="24"/>
        <v>#REF!</v>
      </c>
      <c r="AM29" t="e">
        <f t="shared" ca="1" si="25"/>
        <v>#REF!</v>
      </c>
      <c r="AN29" t="e">
        <f t="shared" ca="1" si="26"/>
        <v>#REF!</v>
      </c>
      <c r="AO29" t="e">
        <f t="shared" ca="1" si="27"/>
        <v>#REF!</v>
      </c>
      <c r="AP29" t="e">
        <f t="shared" ca="1" si="28"/>
        <v>#REF!</v>
      </c>
      <c r="AQ29" t="e">
        <f t="shared" ca="1" si="29"/>
        <v>#REF!</v>
      </c>
      <c r="AR29" t="e">
        <f t="shared" ca="1" si="30"/>
        <v>#REF!</v>
      </c>
      <c r="AS29" t="e">
        <f t="shared" ca="1" si="31"/>
        <v>#REF!</v>
      </c>
      <c r="AT29" t="e">
        <f t="shared" ca="1" si="32"/>
        <v>#REF!</v>
      </c>
    </row>
    <row r="30" spans="1:46" x14ac:dyDescent="0.2">
      <c r="A30" s="6" t="e">
        <f t="shared" ca="1" si="1"/>
        <v>#REF!</v>
      </c>
      <c r="B30" s="6">
        <f t="shared" ca="1" si="2"/>
        <v>45645</v>
      </c>
      <c r="C30" s="7" t="e">
        <f t="shared" ca="1" si="3"/>
        <v>#REF!</v>
      </c>
      <c r="D30" t="e">
        <f t="shared" ca="1" si="4"/>
        <v>#REF!</v>
      </c>
      <c r="E30" t="e">
        <f t="shared" ca="1" si="5"/>
        <v>#REF!</v>
      </c>
      <c r="F30">
        <f ca="1">IFERROR(VLOOKUP(INDIRECT("'"&amp;$AC30&amp;"'!"&amp;"$C$13",TRUE),Cockpit!$F$2:$H$3,3,FALSE),0)</f>
        <v>0</v>
      </c>
      <c r="G30">
        <f ca="1">IFERROR(VLOOKUP(INDIRECT("'"&amp;$AC30&amp;"'!"&amp;"$L$13",TRUE),Cockpit!$J$2:$L$6,3,FALSE),0)</f>
        <v>0</v>
      </c>
      <c r="H30" t="e">
        <f t="shared" ca="1" si="6"/>
        <v>#REF!</v>
      </c>
      <c r="I30" t="e">
        <f t="shared" ca="1" si="7"/>
        <v>#REF!</v>
      </c>
      <c r="J30" t="str">
        <f ca="1">IFERROR(VLOOKUP(H30,Cockpit!$A$20:$D$244,4,FALSE),"AK")</f>
        <v>AK</v>
      </c>
      <c r="K30">
        <f ca="1">IFERROR(VLOOKUP(INDIRECT("'"&amp;$AC30&amp;"'!"&amp;"$c$14",TRUE),Cockpit!$A$11:$C$15,3,FALSE),0)</f>
        <v>0</v>
      </c>
      <c r="L30">
        <f ca="1">IFERROR(VLOOKUP(INDIRECT("'"&amp;$AC30&amp;"'!"&amp;"$L$20",TRUE),Cockpit!$F$11:$H$12,3,FALSE),0)</f>
        <v>0</v>
      </c>
      <c r="M30" t="e">
        <f ca="1">IF(OR(INDIRECT("'"&amp;$AC30&amp;"'!"&amp;"$I$23",TRUE)=Cockpit!J$11,INDIRECT("'"&amp;$AC30&amp;"'!"&amp;"$M$23",TRUE)=Cockpit!J$14),"Tief","Hoch")</f>
        <v>#REF!</v>
      </c>
      <c r="N30" t="e">
        <f ca="1">IF(INDIRECT("'"&amp;$AC30&amp;"'!"&amp;"$I$25",TRUE)=Cockpit!$F$11,"Hoch","Tief")</f>
        <v>#REF!</v>
      </c>
      <c r="O30">
        <f ca="1">IFERROR(VLOOKUP(INDIRECT("'"&amp;$AC30&amp;"'!"&amp;"$M$34",TRUE),Cockpit!$F$11:$H$12,3,FALSE),0)</f>
        <v>0</v>
      </c>
      <c r="P30">
        <f ca="1">IFERROR(VLOOKUP(INDIRECT("'"&amp;$AC30&amp;"'!"&amp;"$J$45",TRUE),Cockpit!$F$11:$H$12,3,FALSE),0)</f>
        <v>0</v>
      </c>
      <c r="Q30" t="str">
        <f t="shared" ca="1" si="8"/>
        <v>Deutschkurs</v>
      </c>
      <c r="R30" s="8" t="e">
        <f t="shared" ca="1" si="9"/>
        <v>#REF!</v>
      </c>
      <c r="S30">
        <f ca="1">IFERROR(VLOOKUP(INDIRECT("'"&amp;$AC30&amp;"'!"&amp;"$I$5",TRUE),Cockpit!$A$2:$C$7,3,FALSE),0)</f>
        <v>0</v>
      </c>
      <c r="T30" s="9" t="e">
        <f t="shared" ca="1" si="10"/>
        <v>#REF!</v>
      </c>
      <c r="U30" s="9" t="e">
        <f ca="1">IF(OR(J30="AK",K30="Anderer Status",L30="Ja",M30="Hoch",N30="Hoch",O30="Nein",P30="Nein",S30="Anderes Niveau",Z30="Nein",AA30="Nein"),0,IF(T30&gt;Cockpit!$H$15,Cockpit!$H$15,T30))</f>
        <v>#REF!</v>
      </c>
      <c r="V30" s="6" t="e">
        <f t="shared" ca="1" si="11"/>
        <v>#REF!</v>
      </c>
      <c r="W30" s="6" t="e">
        <f t="shared" ca="1" si="12"/>
        <v>#REF!</v>
      </c>
      <c r="X30" s="8" t="e">
        <f t="shared" ca="1" si="13"/>
        <v>#REF!</v>
      </c>
      <c r="Y30" s="9" t="e">
        <f t="shared" ca="1" si="14"/>
        <v>#REF!</v>
      </c>
      <c r="Z30" t="e">
        <f t="shared" ca="1" si="15"/>
        <v>#REF!</v>
      </c>
      <c r="AA30" t="e">
        <f t="shared" ca="1" si="0"/>
        <v>#REF!</v>
      </c>
      <c r="AB30">
        <f ca="1">IFERROR(VLOOKUP(R30,Cockpit!$E$20:$F$45,2,FALSE),0)</f>
        <v>0</v>
      </c>
      <c r="AC30">
        <v>29</v>
      </c>
      <c r="AD30" t="e">
        <f t="shared" ca="1" si="16"/>
        <v>#REF!</v>
      </c>
      <c r="AE30" t="e">
        <f t="shared" ca="1" si="17"/>
        <v>#REF!</v>
      </c>
      <c r="AF30" t="e">
        <f t="shared" ca="1" si="18"/>
        <v>#REF!</v>
      </c>
      <c r="AG30" t="e">
        <f t="shared" ca="1" si="19"/>
        <v>#REF!</v>
      </c>
      <c r="AH30" t="e">
        <f t="shared" ca="1" si="20"/>
        <v>#REF!</v>
      </c>
      <c r="AI30" t="e">
        <f t="shared" ca="1" si="21"/>
        <v>#REF!</v>
      </c>
      <c r="AJ30" t="e">
        <f t="shared" ca="1" si="22"/>
        <v>#REF!</v>
      </c>
      <c r="AK30" t="e">
        <f t="shared" ca="1" si="23"/>
        <v>#REF!</v>
      </c>
      <c r="AL30" t="e">
        <f t="shared" ca="1" si="24"/>
        <v>#REF!</v>
      </c>
      <c r="AM30" t="e">
        <f t="shared" ca="1" si="25"/>
        <v>#REF!</v>
      </c>
      <c r="AN30" t="e">
        <f t="shared" ca="1" si="26"/>
        <v>#REF!</v>
      </c>
      <c r="AO30" t="e">
        <f t="shared" ca="1" si="27"/>
        <v>#REF!</v>
      </c>
      <c r="AP30" t="e">
        <f t="shared" ca="1" si="28"/>
        <v>#REF!</v>
      </c>
      <c r="AQ30" t="e">
        <f t="shared" ca="1" si="29"/>
        <v>#REF!</v>
      </c>
      <c r="AR30" t="e">
        <f t="shared" ca="1" si="30"/>
        <v>#REF!</v>
      </c>
      <c r="AS30" t="e">
        <f t="shared" ca="1" si="31"/>
        <v>#REF!</v>
      </c>
      <c r="AT30" t="e">
        <f t="shared" ca="1" si="32"/>
        <v>#REF!</v>
      </c>
    </row>
    <row r="31" spans="1:46" x14ac:dyDescent="0.2">
      <c r="A31" s="6" t="e">
        <f t="shared" ca="1" si="1"/>
        <v>#REF!</v>
      </c>
      <c r="B31" s="6">
        <f t="shared" ca="1" si="2"/>
        <v>45645</v>
      </c>
      <c r="C31" s="7" t="e">
        <f t="shared" ca="1" si="3"/>
        <v>#REF!</v>
      </c>
      <c r="D31" t="e">
        <f t="shared" ca="1" si="4"/>
        <v>#REF!</v>
      </c>
      <c r="E31" t="e">
        <f t="shared" ca="1" si="5"/>
        <v>#REF!</v>
      </c>
      <c r="F31">
        <f ca="1">IFERROR(VLOOKUP(INDIRECT("'"&amp;$AC31&amp;"'!"&amp;"$C$13",TRUE),Cockpit!$F$2:$H$3,3,FALSE),0)</f>
        <v>0</v>
      </c>
      <c r="G31">
        <f ca="1">IFERROR(VLOOKUP(INDIRECT("'"&amp;$AC31&amp;"'!"&amp;"$L$13",TRUE),Cockpit!$J$2:$L$6,3,FALSE),0)</f>
        <v>0</v>
      </c>
      <c r="H31" t="e">
        <f t="shared" ca="1" si="6"/>
        <v>#REF!</v>
      </c>
      <c r="I31" t="e">
        <f t="shared" ca="1" si="7"/>
        <v>#REF!</v>
      </c>
      <c r="J31" t="str">
        <f ca="1">IFERROR(VLOOKUP(H31,Cockpit!$A$20:$D$244,4,FALSE),"AK")</f>
        <v>AK</v>
      </c>
      <c r="K31">
        <f ca="1">IFERROR(VLOOKUP(INDIRECT("'"&amp;$AC31&amp;"'!"&amp;"$c$14",TRUE),Cockpit!$A$11:$C$15,3,FALSE),0)</f>
        <v>0</v>
      </c>
      <c r="L31">
        <f ca="1">IFERROR(VLOOKUP(INDIRECT("'"&amp;$AC31&amp;"'!"&amp;"$L$20",TRUE),Cockpit!$F$11:$H$12,3,FALSE),0)</f>
        <v>0</v>
      </c>
      <c r="M31" t="e">
        <f ca="1">IF(OR(INDIRECT("'"&amp;$AC31&amp;"'!"&amp;"$I$23",TRUE)=Cockpit!J$11,INDIRECT("'"&amp;$AC31&amp;"'!"&amp;"$M$23",TRUE)=Cockpit!J$14),"Tief","Hoch")</f>
        <v>#REF!</v>
      </c>
      <c r="N31" t="e">
        <f ca="1">IF(INDIRECT("'"&amp;$AC31&amp;"'!"&amp;"$I$25",TRUE)=Cockpit!$F$11,"Hoch","Tief")</f>
        <v>#REF!</v>
      </c>
      <c r="O31">
        <f ca="1">IFERROR(VLOOKUP(INDIRECT("'"&amp;$AC31&amp;"'!"&amp;"$M$34",TRUE),Cockpit!$F$11:$H$12,3,FALSE),0)</f>
        <v>0</v>
      </c>
      <c r="P31">
        <f ca="1">IFERROR(VLOOKUP(INDIRECT("'"&amp;$AC31&amp;"'!"&amp;"$J$45",TRUE),Cockpit!$F$11:$H$12,3,FALSE),0)</f>
        <v>0</v>
      </c>
      <c r="Q31" t="str">
        <f t="shared" ca="1" si="8"/>
        <v>Deutschkurs</v>
      </c>
      <c r="R31" s="8" t="e">
        <f t="shared" ca="1" si="9"/>
        <v>#REF!</v>
      </c>
      <c r="S31">
        <f ca="1">IFERROR(VLOOKUP(INDIRECT("'"&amp;$AC31&amp;"'!"&amp;"$I$5",TRUE),Cockpit!$A$2:$C$7,3,FALSE),0)</f>
        <v>0</v>
      </c>
      <c r="T31" s="9" t="e">
        <f t="shared" ca="1" si="10"/>
        <v>#REF!</v>
      </c>
      <c r="U31" s="9" t="e">
        <f ca="1">IF(OR(J31="AK",K31="Anderer Status",L31="Ja",M31="Hoch",N31="Hoch",O31="Nein",P31="Nein",S31="Anderes Niveau",Z31="Nein",AA31="Nein"),0,IF(T31&gt;Cockpit!$H$15,Cockpit!$H$15,T31))</f>
        <v>#REF!</v>
      </c>
      <c r="V31" s="6" t="e">
        <f t="shared" ca="1" si="11"/>
        <v>#REF!</v>
      </c>
      <c r="W31" s="6" t="e">
        <f t="shared" ca="1" si="12"/>
        <v>#REF!</v>
      </c>
      <c r="X31" s="8" t="e">
        <f t="shared" ca="1" si="13"/>
        <v>#REF!</v>
      </c>
      <c r="Y31" s="9" t="e">
        <f t="shared" ca="1" si="14"/>
        <v>#REF!</v>
      </c>
      <c r="Z31" t="e">
        <f t="shared" ca="1" si="15"/>
        <v>#REF!</v>
      </c>
      <c r="AA31" t="e">
        <f t="shared" ca="1" si="0"/>
        <v>#REF!</v>
      </c>
      <c r="AB31">
        <f ca="1">IFERROR(VLOOKUP(R31,Cockpit!$E$20:$F$45,2,FALSE),0)</f>
        <v>0</v>
      </c>
      <c r="AC31">
        <v>30</v>
      </c>
      <c r="AD31" t="e">
        <f t="shared" ca="1" si="16"/>
        <v>#REF!</v>
      </c>
      <c r="AE31" t="e">
        <f t="shared" ca="1" si="17"/>
        <v>#REF!</v>
      </c>
      <c r="AF31" t="e">
        <f t="shared" ca="1" si="18"/>
        <v>#REF!</v>
      </c>
      <c r="AG31" t="e">
        <f t="shared" ca="1" si="19"/>
        <v>#REF!</v>
      </c>
      <c r="AH31" t="e">
        <f t="shared" ca="1" si="20"/>
        <v>#REF!</v>
      </c>
      <c r="AI31" t="e">
        <f t="shared" ca="1" si="21"/>
        <v>#REF!</v>
      </c>
      <c r="AJ31" t="e">
        <f t="shared" ca="1" si="22"/>
        <v>#REF!</v>
      </c>
      <c r="AK31" t="e">
        <f t="shared" ca="1" si="23"/>
        <v>#REF!</v>
      </c>
      <c r="AL31" t="e">
        <f t="shared" ca="1" si="24"/>
        <v>#REF!</v>
      </c>
      <c r="AM31" t="e">
        <f t="shared" ca="1" si="25"/>
        <v>#REF!</v>
      </c>
      <c r="AN31" t="e">
        <f t="shared" ca="1" si="26"/>
        <v>#REF!</v>
      </c>
      <c r="AO31" t="e">
        <f t="shared" ca="1" si="27"/>
        <v>#REF!</v>
      </c>
      <c r="AP31" t="e">
        <f t="shared" ca="1" si="28"/>
        <v>#REF!</v>
      </c>
      <c r="AQ31" t="e">
        <f t="shared" ca="1" si="29"/>
        <v>#REF!</v>
      </c>
      <c r="AR31" t="e">
        <f t="shared" ca="1" si="30"/>
        <v>#REF!</v>
      </c>
      <c r="AS31" t="e">
        <f t="shared" ca="1" si="31"/>
        <v>#REF!</v>
      </c>
      <c r="AT31" t="e">
        <f t="shared" ca="1" si="32"/>
        <v>#REF!</v>
      </c>
    </row>
    <row r="32" spans="1:46" x14ac:dyDescent="0.2">
      <c r="A32" s="6" t="e">
        <f t="shared" ca="1" si="1"/>
        <v>#REF!</v>
      </c>
      <c r="B32" s="6">
        <f t="shared" ca="1" si="2"/>
        <v>45645</v>
      </c>
      <c r="C32" s="7" t="e">
        <f t="shared" ca="1" si="3"/>
        <v>#REF!</v>
      </c>
      <c r="D32" t="e">
        <f t="shared" ca="1" si="4"/>
        <v>#REF!</v>
      </c>
      <c r="E32" t="e">
        <f t="shared" ca="1" si="5"/>
        <v>#REF!</v>
      </c>
      <c r="F32">
        <f ca="1">IFERROR(VLOOKUP(INDIRECT("'"&amp;$AC32&amp;"'!"&amp;"$C$13",TRUE),Cockpit!$F$2:$H$3,3,FALSE),0)</f>
        <v>0</v>
      </c>
      <c r="G32">
        <f ca="1">IFERROR(VLOOKUP(INDIRECT("'"&amp;$AC32&amp;"'!"&amp;"$L$13",TRUE),Cockpit!$J$2:$L$6,3,FALSE),0)</f>
        <v>0</v>
      </c>
      <c r="H32" t="e">
        <f t="shared" ca="1" si="6"/>
        <v>#REF!</v>
      </c>
      <c r="I32" t="e">
        <f t="shared" ca="1" si="7"/>
        <v>#REF!</v>
      </c>
      <c r="J32" t="str">
        <f ca="1">IFERROR(VLOOKUP(H32,Cockpit!$A$20:$D$244,4,FALSE),"AK")</f>
        <v>AK</v>
      </c>
      <c r="K32">
        <f ca="1">IFERROR(VLOOKUP(INDIRECT("'"&amp;$AC32&amp;"'!"&amp;"$c$14",TRUE),Cockpit!$A$11:$C$15,3,FALSE),0)</f>
        <v>0</v>
      </c>
      <c r="L32">
        <f ca="1">IFERROR(VLOOKUP(INDIRECT("'"&amp;$AC32&amp;"'!"&amp;"$L$20",TRUE),Cockpit!$F$11:$H$12,3,FALSE),0)</f>
        <v>0</v>
      </c>
      <c r="M32" t="e">
        <f ca="1">IF(OR(INDIRECT("'"&amp;$AC32&amp;"'!"&amp;"$I$23",TRUE)=Cockpit!J$11,INDIRECT("'"&amp;$AC32&amp;"'!"&amp;"$M$23",TRUE)=Cockpit!J$14),"Tief","Hoch")</f>
        <v>#REF!</v>
      </c>
      <c r="N32" t="e">
        <f ca="1">IF(INDIRECT("'"&amp;$AC32&amp;"'!"&amp;"$I$25",TRUE)=Cockpit!$F$11,"Hoch","Tief")</f>
        <v>#REF!</v>
      </c>
      <c r="O32">
        <f ca="1">IFERROR(VLOOKUP(INDIRECT("'"&amp;$AC32&amp;"'!"&amp;"$M$34",TRUE),Cockpit!$F$11:$H$12,3,FALSE),0)</f>
        <v>0</v>
      </c>
      <c r="P32">
        <f ca="1">IFERROR(VLOOKUP(INDIRECT("'"&amp;$AC32&amp;"'!"&amp;"$J$45",TRUE),Cockpit!$F$11:$H$12,3,FALSE),0)</f>
        <v>0</v>
      </c>
      <c r="Q32" t="str">
        <f t="shared" ca="1" si="8"/>
        <v>Deutschkurs</v>
      </c>
      <c r="R32" s="8" t="e">
        <f t="shared" ca="1" si="9"/>
        <v>#REF!</v>
      </c>
      <c r="S32">
        <f ca="1">IFERROR(VLOOKUP(INDIRECT("'"&amp;$AC32&amp;"'!"&amp;"$I$5",TRUE),Cockpit!$A$2:$C$7,3,FALSE),0)</f>
        <v>0</v>
      </c>
      <c r="T32" s="9" t="e">
        <f t="shared" ca="1" si="10"/>
        <v>#REF!</v>
      </c>
      <c r="U32" s="9" t="e">
        <f ca="1">IF(OR(J32="AK",K32="Anderer Status",L32="Ja",M32="Hoch",N32="Hoch",O32="Nein",P32="Nein",S32="Anderes Niveau",Z32="Nein",AA32="Nein"),0,IF(T32&gt;Cockpit!$H$15,Cockpit!$H$15,T32))</f>
        <v>#REF!</v>
      </c>
      <c r="V32" s="6" t="e">
        <f t="shared" ca="1" si="11"/>
        <v>#REF!</v>
      </c>
      <c r="W32" s="6" t="e">
        <f t="shared" ca="1" si="12"/>
        <v>#REF!</v>
      </c>
      <c r="X32" s="8" t="e">
        <f t="shared" ca="1" si="13"/>
        <v>#REF!</v>
      </c>
      <c r="Y32" s="9" t="e">
        <f t="shared" ca="1" si="14"/>
        <v>#REF!</v>
      </c>
      <c r="Z32" t="e">
        <f t="shared" ca="1" si="15"/>
        <v>#REF!</v>
      </c>
      <c r="AA32" t="e">
        <f t="shared" ca="1" si="0"/>
        <v>#REF!</v>
      </c>
      <c r="AB32">
        <f ca="1">IFERROR(VLOOKUP(R32,Cockpit!$E$20:$F$45,2,FALSE),0)</f>
        <v>0</v>
      </c>
      <c r="AC32">
        <v>31</v>
      </c>
      <c r="AD32" t="e">
        <f t="shared" ca="1" si="16"/>
        <v>#REF!</v>
      </c>
      <c r="AE32" t="e">
        <f t="shared" ca="1" si="17"/>
        <v>#REF!</v>
      </c>
      <c r="AF32" t="e">
        <f t="shared" ca="1" si="18"/>
        <v>#REF!</v>
      </c>
      <c r="AG32" t="e">
        <f t="shared" ca="1" si="19"/>
        <v>#REF!</v>
      </c>
      <c r="AH32" t="e">
        <f t="shared" ca="1" si="20"/>
        <v>#REF!</v>
      </c>
      <c r="AI32" t="e">
        <f t="shared" ca="1" si="21"/>
        <v>#REF!</v>
      </c>
      <c r="AJ32" t="e">
        <f t="shared" ca="1" si="22"/>
        <v>#REF!</v>
      </c>
      <c r="AK32" t="e">
        <f t="shared" ca="1" si="23"/>
        <v>#REF!</v>
      </c>
      <c r="AL32" t="e">
        <f t="shared" ca="1" si="24"/>
        <v>#REF!</v>
      </c>
      <c r="AM32" t="e">
        <f t="shared" ca="1" si="25"/>
        <v>#REF!</v>
      </c>
      <c r="AN32" t="e">
        <f t="shared" ca="1" si="26"/>
        <v>#REF!</v>
      </c>
      <c r="AO32" t="e">
        <f t="shared" ca="1" si="27"/>
        <v>#REF!</v>
      </c>
      <c r="AP32" t="e">
        <f t="shared" ca="1" si="28"/>
        <v>#REF!</v>
      </c>
      <c r="AQ32" t="e">
        <f t="shared" ca="1" si="29"/>
        <v>#REF!</v>
      </c>
      <c r="AR32" t="e">
        <f t="shared" ca="1" si="30"/>
        <v>#REF!</v>
      </c>
      <c r="AS32" t="e">
        <f t="shared" ca="1" si="31"/>
        <v>#REF!</v>
      </c>
      <c r="AT32" t="e">
        <f t="shared" ca="1" si="32"/>
        <v>#REF!</v>
      </c>
    </row>
    <row r="33" spans="1:46" x14ac:dyDescent="0.2">
      <c r="A33" s="6" t="e">
        <f t="shared" ca="1" si="1"/>
        <v>#REF!</v>
      </c>
      <c r="B33" s="6">
        <f t="shared" ca="1" si="2"/>
        <v>45645</v>
      </c>
      <c r="C33" s="7" t="e">
        <f t="shared" ca="1" si="3"/>
        <v>#REF!</v>
      </c>
      <c r="D33" t="e">
        <f t="shared" ca="1" si="4"/>
        <v>#REF!</v>
      </c>
      <c r="E33" t="e">
        <f t="shared" ca="1" si="5"/>
        <v>#REF!</v>
      </c>
      <c r="F33">
        <f ca="1">IFERROR(VLOOKUP(INDIRECT("'"&amp;$AC33&amp;"'!"&amp;"$C$13",TRUE),Cockpit!$F$2:$H$3,3,FALSE),0)</f>
        <v>0</v>
      </c>
      <c r="G33">
        <f ca="1">IFERROR(VLOOKUP(INDIRECT("'"&amp;$AC33&amp;"'!"&amp;"$L$13",TRUE),Cockpit!$J$2:$L$6,3,FALSE),0)</f>
        <v>0</v>
      </c>
      <c r="H33" t="e">
        <f t="shared" ca="1" si="6"/>
        <v>#REF!</v>
      </c>
      <c r="I33" t="e">
        <f t="shared" ca="1" si="7"/>
        <v>#REF!</v>
      </c>
      <c r="J33" t="str">
        <f ca="1">IFERROR(VLOOKUP(H33,Cockpit!$A$20:$D$244,4,FALSE),"AK")</f>
        <v>AK</v>
      </c>
      <c r="K33">
        <f ca="1">IFERROR(VLOOKUP(INDIRECT("'"&amp;$AC33&amp;"'!"&amp;"$c$14",TRUE),Cockpit!$A$11:$C$15,3,FALSE),0)</f>
        <v>0</v>
      </c>
      <c r="L33">
        <f ca="1">IFERROR(VLOOKUP(INDIRECT("'"&amp;$AC33&amp;"'!"&amp;"$L$20",TRUE),Cockpit!$F$11:$H$12,3,FALSE),0)</f>
        <v>0</v>
      </c>
      <c r="M33" t="e">
        <f ca="1">IF(OR(INDIRECT("'"&amp;$AC33&amp;"'!"&amp;"$I$23",TRUE)=Cockpit!J$11,INDIRECT("'"&amp;$AC33&amp;"'!"&amp;"$M$23",TRUE)=Cockpit!J$14),"Tief","Hoch")</f>
        <v>#REF!</v>
      </c>
      <c r="N33" t="e">
        <f ca="1">IF(INDIRECT("'"&amp;$AC33&amp;"'!"&amp;"$I$25",TRUE)=Cockpit!$F$11,"Hoch","Tief")</f>
        <v>#REF!</v>
      </c>
      <c r="O33">
        <f ca="1">IFERROR(VLOOKUP(INDIRECT("'"&amp;$AC33&amp;"'!"&amp;"$M$34",TRUE),Cockpit!$F$11:$H$12,3,FALSE),0)</f>
        <v>0</v>
      </c>
      <c r="P33">
        <f ca="1">IFERROR(VLOOKUP(INDIRECT("'"&amp;$AC33&amp;"'!"&amp;"$J$45",TRUE),Cockpit!$F$11:$H$12,3,FALSE),0)</f>
        <v>0</v>
      </c>
      <c r="Q33" t="str">
        <f t="shared" ca="1" si="8"/>
        <v>Deutschkurs</v>
      </c>
      <c r="R33" s="8" t="e">
        <f t="shared" ca="1" si="9"/>
        <v>#REF!</v>
      </c>
      <c r="S33">
        <f ca="1">IFERROR(VLOOKUP(INDIRECT("'"&amp;$AC33&amp;"'!"&amp;"$I$5",TRUE),Cockpit!$A$2:$C$7,3,FALSE),0)</f>
        <v>0</v>
      </c>
      <c r="T33" s="9" t="e">
        <f t="shared" ca="1" si="10"/>
        <v>#REF!</v>
      </c>
      <c r="U33" s="9" t="e">
        <f ca="1">IF(OR(J33="AK",K33="Anderer Status",L33="Ja",M33="Hoch",N33="Hoch",O33="Nein",P33="Nein",S33="Anderes Niveau",Z33="Nein",AA33="Nein"),0,IF(T33&gt;Cockpit!$H$15,Cockpit!$H$15,T33))</f>
        <v>#REF!</v>
      </c>
      <c r="V33" s="6" t="e">
        <f t="shared" ca="1" si="11"/>
        <v>#REF!</v>
      </c>
      <c r="W33" s="6" t="e">
        <f t="shared" ca="1" si="12"/>
        <v>#REF!</v>
      </c>
      <c r="X33" s="8" t="e">
        <f t="shared" ca="1" si="13"/>
        <v>#REF!</v>
      </c>
      <c r="Y33" s="9" t="e">
        <f t="shared" ca="1" si="14"/>
        <v>#REF!</v>
      </c>
      <c r="Z33" t="e">
        <f t="shared" ca="1" si="15"/>
        <v>#REF!</v>
      </c>
      <c r="AA33" t="e">
        <f t="shared" ca="1" si="0"/>
        <v>#REF!</v>
      </c>
      <c r="AB33">
        <f ca="1">IFERROR(VLOOKUP(R33,Cockpit!$E$20:$F$45,2,FALSE),0)</f>
        <v>0</v>
      </c>
      <c r="AC33">
        <v>32</v>
      </c>
      <c r="AD33" t="e">
        <f t="shared" ca="1" si="16"/>
        <v>#REF!</v>
      </c>
      <c r="AE33" t="e">
        <f t="shared" ca="1" si="17"/>
        <v>#REF!</v>
      </c>
      <c r="AF33" t="e">
        <f t="shared" ca="1" si="18"/>
        <v>#REF!</v>
      </c>
      <c r="AG33" t="e">
        <f t="shared" ca="1" si="19"/>
        <v>#REF!</v>
      </c>
      <c r="AH33" t="e">
        <f t="shared" ca="1" si="20"/>
        <v>#REF!</v>
      </c>
      <c r="AI33" t="e">
        <f t="shared" ca="1" si="21"/>
        <v>#REF!</v>
      </c>
      <c r="AJ33" t="e">
        <f t="shared" ca="1" si="22"/>
        <v>#REF!</v>
      </c>
      <c r="AK33" t="e">
        <f t="shared" ca="1" si="23"/>
        <v>#REF!</v>
      </c>
      <c r="AL33" t="e">
        <f t="shared" ca="1" si="24"/>
        <v>#REF!</v>
      </c>
      <c r="AM33" t="e">
        <f t="shared" ca="1" si="25"/>
        <v>#REF!</v>
      </c>
      <c r="AN33" t="e">
        <f t="shared" ca="1" si="26"/>
        <v>#REF!</v>
      </c>
      <c r="AO33" t="e">
        <f t="shared" ca="1" si="27"/>
        <v>#REF!</v>
      </c>
      <c r="AP33" t="e">
        <f t="shared" ca="1" si="28"/>
        <v>#REF!</v>
      </c>
      <c r="AQ33" t="e">
        <f t="shared" ca="1" si="29"/>
        <v>#REF!</v>
      </c>
      <c r="AR33" t="e">
        <f t="shared" ca="1" si="30"/>
        <v>#REF!</v>
      </c>
      <c r="AS33" t="e">
        <f t="shared" ca="1" si="31"/>
        <v>#REF!</v>
      </c>
      <c r="AT33" t="e">
        <f t="shared" ca="1" si="32"/>
        <v>#REF!</v>
      </c>
    </row>
    <row r="34" spans="1:46" x14ac:dyDescent="0.2">
      <c r="A34" s="6" t="e">
        <f t="shared" ca="1" si="1"/>
        <v>#REF!</v>
      </c>
      <c r="B34" s="6">
        <f t="shared" ca="1" si="2"/>
        <v>45645</v>
      </c>
      <c r="C34" s="7" t="e">
        <f t="shared" ca="1" si="3"/>
        <v>#REF!</v>
      </c>
      <c r="D34" t="e">
        <f t="shared" ca="1" si="4"/>
        <v>#REF!</v>
      </c>
      <c r="E34" t="e">
        <f t="shared" ca="1" si="5"/>
        <v>#REF!</v>
      </c>
      <c r="F34">
        <f ca="1">IFERROR(VLOOKUP(INDIRECT("'"&amp;$AC34&amp;"'!"&amp;"$C$13",TRUE),Cockpit!$F$2:$H$3,3,FALSE),0)</f>
        <v>0</v>
      </c>
      <c r="G34">
        <f ca="1">IFERROR(VLOOKUP(INDIRECT("'"&amp;$AC34&amp;"'!"&amp;"$L$13",TRUE),Cockpit!$J$2:$L$6,3,FALSE),0)</f>
        <v>0</v>
      </c>
      <c r="H34" t="e">
        <f t="shared" ca="1" si="6"/>
        <v>#REF!</v>
      </c>
      <c r="I34" t="e">
        <f t="shared" ca="1" si="7"/>
        <v>#REF!</v>
      </c>
      <c r="J34" t="str">
        <f ca="1">IFERROR(VLOOKUP(H34,Cockpit!$A$20:$D$244,4,FALSE),"AK")</f>
        <v>AK</v>
      </c>
      <c r="K34">
        <f ca="1">IFERROR(VLOOKUP(INDIRECT("'"&amp;$AC34&amp;"'!"&amp;"$c$14",TRUE),Cockpit!$A$11:$C$15,3,FALSE),0)</f>
        <v>0</v>
      </c>
      <c r="L34">
        <f ca="1">IFERROR(VLOOKUP(INDIRECT("'"&amp;$AC34&amp;"'!"&amp;"$L$20",TRUE),Cockpit!$F$11:$H$12,3,FALSE),0)</f>
        <v>0</v>
      </c>
      <c r="M34" t="e">
        <f ca="1">IF(OR(INDIRECT("'"&amp;$AC34&amp;"'!"&amp;"$I$23",TRUE)=Cockpit!J$11,INDIRECT("'"&amp;$AC34&amp;"'!"&amp;"$M$23",TRUE)=Cockpit!J$14),"Tief","Hoch")</f>
        <v>#REF!</v>
      </c>
      <c r="N34" t="e">
        <f ca="1">IF(INDIRECT("'"&amp;$AC34&amp;"'!"&amp;"$I$25",TRUE)=Cockpit!$F$11,"Hoch","Tief")</f>
        <v>#REF!</v>
      </c>
      <c r="O34">
        <f ca="1">IFERROR(VLOOKUP(INDIRECT("'"&amp;$AC34&amp;"'!"&amp;"$M$34",TRUE),Cockpit!$F$11:$H$12,3,FALSE),0)</f>
        <v>0</v>
      </c>
      <c r="P34">
        <f ca="1">IFERROR(VLOOKUP(INDIRECT("'"&amp;$AC34&amp;"'!"&amp;"$J$45",TRUE),Cockpit!$F$11:$H$12,3,FALSE),0)</f>
        <v>0</v>
      </c>
      <c r="Q34" t="str">
        <f t="shared" ca="1" si="8"/>
        <v>Deutschkurs</v>
      </c>
      <c r="R34" s="8" t="e">
        <f t="shared" ca="1" si="9"/>
        <v>#REF!</v>
      </c>
      <c r="S34">
        <f ca="1">IFERROR(VLOOKUP(INDIRECT("'"&amp;$AC34&amp;"'!"&amp;"$I$5",TRUE),Cockpit!$A$2:$C$7,3,FALSE),0)</f>
        <v>0</v>
      </c>
      <c r="T34" s="9" t="e">
        <f t="shared" ca="1" si="10"/>
        <v>#REF!</v>
      </c>
      <c r="U34" s="9" t="e">
        <f ca="1">IF(OR(J34="AK",K34="Anderer Status",L34="Ja",M34="Hoch",N34="Hoch",O34="Nein",P34="Nein",S34="Anderes Niveau",Z34="Nein",AA34="Nein"),0,IF(T34&gt;Cockpit!$H$15,Cockpit!$H$15,T34))</f>
        <v>#REF!</v>
      </c>
      <c r="V34" s="6" t="e">
        <f t="shared" ca="1" si="11"/>
        <v>#REF!</v>
      </c>
      <c r="W34" s="6" t="e">
        <f t="shared" ca="1" si="12"/>
        <v>#REF!</v>
      </c>
      <c r="X34" s="8" t="e">
        <f t="shared" ca="1" si="13"/>
        <v>#REF!</v>
      </c>
      <c r="Y34" s="9" t="e">
        <f t="shared" ca="1" si="14"/>
        <v>#REF!</v>
      </c>
      <c r="Z34" t="e">
        <f t="shared" ca="1" si="15"/>
        <v>#REF!</v>
      </c>
      <c r="AA34" t="e">
        <f t="shared" ca="1" si="0"/>
        <v>#REF!</v>
      </c>
      <c r="AB34">
        <f ca="1">IFERROR(VLOOKUP(R34,Cockpit!$E$20:$F$45,2,FALSE),0)</f>
        <v>0</v>
      </c>
      <c r="AC34">
        <v>33</v>
      </c>
      <c r="AD34" t="e">
        <f t="shared" ca="1" si="16"/>
        <v>#REF!</v>
      </c>
      <c r="AE34" t="e">
        <f t="shared" ca="1" si="17"/>
        <v>#REF!</v>
      </c>
      <c r="AF34" t="e">
        <f t="shared" ca="1" si="18"/>
        <v>#REF!</v>
      </c>
      <c r="AG34" t="e">
        <f t="shared" ca="1" si="19"/>
        <v>#REF!</v>
      </c>
      <c r="AH34" t="e">
        <f t="shared" ca="1" si="20"/>
        <v>#REF!</v>
      </c>
      <c r="AI34" t="e">
        <f t="shared" ca="1" si="21"/>
        <v>#REF!</v>
      </c>
      <c r="AJ34" t="e">
        <f t="shared" ca="1" si="22"/>
        <v>#REF!</v>
      </c>
      <c r="AK34" t="e">
        <f t="shared" ca="1" si="23"/>
        <v>#REF!</v>
      </c>
      <c r="AL34" t="e">
        <f t="shared" ca="1" si="24"/>
        <v>#REF!</v>
      </c>
      <c r="AM34" t="e">
        <f t="shared" ca="1" si="25"/>
        <v>#REF!</v>
      </c>
      <c r="AN34" t="e">
        <f t="shared" ca="1" si="26"/>
        <v>#REF!</v>
      </c>
      <c r="AO34" t="e">
        <f t="shared" ca="1" si="27"/>
        <v>#REF!</v>
      </c>
      <c r="AP34" t="e">
        <f t="shared" ca="1" si="28"/>
        <v>#REF!</v>
      </c>
      <c r="AQ34" t="e">
        <f t="shared" ca="1" si="29"/>
        <v>#REF!</v>
      </c>
      <c r="AR34" t="e">
        <f t="shared" ca="1" si="30"/>
        <v>#REF!</v>
      </c>
      <c r="AS34" t="e">
        <f t="shared" ca="1" si="31"/>
        <v>#REF!</v>
      </c>
      <c r="AT34" t="e">
        <f t="shared" ca="1" si="32"/>
        <v>#REF!</v>
      </c>
    </row>
    <row r="35" spans="1:46" x14ac:dyDescent="0.2">
      <c r="A35" s="6" t="e">
        <f t="shared" ca="1" si="1"/>
        <v>#REF!</v>
      </c>
      <c r="B35" s="6">
        <f t="shared" ca="1" si="2"/>
        <v>45645</v>
      </c>
      <c r="C35" s="7" t="e">
        <f t="shared" ca="1" si="3"/>
        <v>#REF!</v>
      </c>
      <c r="D35" t="e">
        <f t="shared" ca="1" si="4"/>
        <v>#REF!</v>
      </c>
      <c r="E35" t="e">
        <f t="shared" ca="1" si="5"/>
        <v>#REF!</v>
      </c>
      <c r="F35">
        <f ca="1">IFERROR(VLOOKUP(INDIRECT("'"&amp;$AC35&amp;"'!"&amp;"$C$13",TRUE),Cockpit!$F$2:$H$3,3,FALSE),0)</f>
        <v>0</v>
      </c>
      <c r="G35">
        <f ca="1">IFERROR(VLOOKUP(INDIRECT("'"&amp;$AC35&amp;"'!"&amp;"$L$13",TRUE),Cockpit!$J$2:$L$6,3,FALSE),0)</f>
        <v>0</v>
      </c>
      <c r="H35" t="e">
        <f t="shared" ca="1" si="6"/>
        <v>#REF!</v>
      </c>
      <c r="I35" t="e">
        <f t="shared" ca="1" si="7"/>
        <v>#REF!</v>
      </c>
      <c r="J35" t="str">
        <f ca="1">IFERROR(VLOOKUP(H35,Cockpit!$A$20:$D$244,4,FALSE),"AK")</f>
        <v>AK</v>
      </c>
      <c r="K35">
        <f ca="1">IFERROR(VLOOKUP(INDIRECT("'"&amp;$AC35&amp;"'!"&amp;"$c$14",TRUE),Cockpit!$A$11:$C$15,3,FALSE),0)</f>
        <v>0</v>
      </c>
      <c r="L35">
        <f ca="1">IFERROR(VLOOKUP(INDIRECT("'"&amp;$AC35&amp;"'!"&amp;"$L$20",TRUE),Cockpit!$F$11:$H$12,3,FALSE),0)</f>
        <v>0</v>
      </c>
      <c r="M35" t="e">
        <f ca="1">IF(OR(INDIRECT("'"&amp;$AC35&amp;"'!"&amp;"$I$23",TRUE)=Cockpit!J$11,INDIRECT("'"&amp;$AC35&amp;"'!"&amp;"$M$23",TRUE)=Cockpit!J$14),"Tief","Hoch")</f>
        <v>#REF!</v>
      </c>
      <c r="N35" t="e">
        <f ca="1">IF(INDIRECT("'"&amp;$AC35&amp;"'!"&amp;"$I$25",TRUE)=Cockpit!$F$11,"Hoch","Tief")</f>
        <v>#REF!</v>
      </c>
      <c r="O35">
        <f ca="1">IFERROR(VLOOKUP(INDIRECT("'"&amp;$AC35&amp;"'!"&amp;"$M$34",TRUE),Cockpit!$F$11:$H$12,3,FALSE),0)</f>
        <v>0</v>
      </c>
      <c r="P35">
        <f ca="1">IFERROR(VLOOKUP(INDIRECT("'"&amp;$AC35&amp;"'!"&amp;"$J$45",TRUE),Cockpit!$F$11:$H$12,3,FALSE),0)</f>
        <v>0</v>
      </c>
      <c r="Q35" t="str">
        <f t="shared" ca="1" si="8"/>
        <v>Deutschkurs</v>
      </c>
      <c r="R35" s="8" t="e">
        <f t="shared" ca="1" si="9"/>
        <v>#REF!</v>
      </c>
      <c r="S35">
        <f ca="1">IFERROR(VLOOKUP(INDIRECT("'"&amp;$AC35&amp;"'!"&amp;"$I$5",TRUE),Cockpit!$A$2:$C$7,3,FALSE),0)</f>
        <v>0</v>
      </c>
      <c r="T35" s="9" t="e">
        <f t="shared" ca="1" si="10"/>
        <v>#REF!</v>
      </c>
      <c r="U35" s="9" t="e">
        <f ca="1">IF(OR(J35="AK",K35="Anderer Status",L35="Ja",M35="Hoch",N35="Hoch",O35="Nein",P35="Nein",S35="Anderes Niveau",Z35="Nein",AA35="Nein"),0,IF(T35&gt;Cockpit!$H$15,Cockpit!$H$15,T35))</f>
        <v>#REF!</v>
      </c>
      <c r="V35" s="6" t="e">
        <f t="shared" ca="1" si="11"/>
        <v>#REF!</v>
      </c>
      <c r="W35" s="6" t="e">
        <f t="shared" ca="1" si="12"/>
        <v>#REF!</v>
      </c>
      <c r="X35" s="8" t="e">
        <f t="shared" ca="1" si="13"/>
        <v>#REF!</v>
      </c>
      <c r="Y35" s="9" t="e">
        <f t="shared" ca="1" si="14"/>
        <v>#REF!</v>
      </c>
      <c r="Z35" t="e">
        <f t="shared" ca="1" si="15"/>
        <v>#REF!</v>
      </c>
      <c r="AA35" t="e">
        <f t="shared" ca="1" si="0"/>
        <v>#REF!</v>
      </c>
      <c r="AB35">
        <f ca="1">IFERROR(VLOOKUP(R35,Cockpit!$E$20:$F$45,2,FALSE),0)</f>
        <v>0</v>
      </c>
      <c r="AC35">
        <v>34</v>
      </c>
      <c r="AD35" t="e">
        <f t="shared" ca="1" si="16"/>
        <v>#REF!</v>
      </c>
      <c r="AE35" t="e">
        <f t="shared" ca="1" si="17"/>
        <v>#REF!</v>
      </c>
      <c r="AF35" t="e">
        <f t="shared" ca="1" si="18"/>
        <v>#REF!</v>
      </c>
      <c r="AG35" t="e">
        <f t="shared" ca="1" si="19"/>
        <v>#REF!</v>
      </c>
      <c r="AH35" t="e">
        <f t="shared" ca="1" si="20"/>
        <v>#REF!</v>
      </c>
      <c r="AI35" t="e">
        <f t="shared" ca="1" si="21"/>
        <v>#REF!</v>
      </c>
      <c r="AJ35" t="e">
        <f t="shared" ca="1" si="22"/>
        <v>#REF!</v>
      </c>
      <c r="AK35" t="e">
        <f t="shared" ca="1" si="23"/>
        <v>#REF!</v>
      </c>
      <c r="AL35" t="e">
        <f t="shared" ca="1" si="24"/>
        <v>#REF!</v>
      </c>
      <c r="AM35" t="e">
        <f t="shared" ca="1" si="25"/>
        <v>#REF!</v>
      </c>
      <c r="AN35" t="e">
        <f t="shared" ca="1" si="26"/>
        <v>#REF!</v>
      </c>
      <c r="AO35" t="e">
        <f t="shared" ca="1" si="27"/>
        <v>#REF!</v>
      </c>
      <c r="AP35" t="e">
        <f t="shared" ca="1" si="28"/>
        <v>#REF!</v>
      </c>
      <c r="AQ35" t="e">
        <f t="shared" ca="1" si="29"/>
        <v>#REF!</v>
      </c>
      <c r="AR35" t="e">
        <f t="shared" ca="1" si="30"/>
        <v>#REF!</v>
      </c>
      <c r="AS35" t="e">
        <f t="shared" ca="1" si="31"/>
        <v>#REF!</v>
      </c>
      <c r="AT35" t="e">
        <f t="shared" ca="1" si="32"/>
        <v>#REF!</v>
      </c>
    </row>
    <row r="36" spans="1:46" x14ac:dyDescent="0.2">
      <c r="A36" s="6" t="e">
        <f t="shared" ca="1" si="1"/>
        <v>#REF!</v>
      </c>
      <c r="B36" s="6">
        <f t="shared" ca="1" si="2"/>
        <v>45645</v>
      </c>
      <c r="C36" s="7" t="e">
        <f t="shared" ca="1" si="3"/>
        <v>#REF!</v>
      </c>
      <c r="D36" t="e">
        <f t="shared" ca="1" si="4"/>
        <v>#REF!</v>
      </c>
      <c r="E36" t="e">
        <f t="shared" ca="1" si="5"/>
        <v>#REF!</v>
      </c>
      <c r="F36">
        <f ca="1">IFERROR(VLOOKUP(INDIRECT("'"&amp;$AC36&amp;"'!"&amp;"$C$13",TRUE),Cockpit!$F$2:$H$3,3,FALSE),0)</f>
        <v>0</v>
      </c>
      <c r="G36">
        <f ca="1">IFERROR(VLOOKUP(INDIRECT("'"&amp;$AC36&amp;"'!"&amp;"$L$13",TRUE),Cockpit!$J$2:$L$6,3,FALSE),0)</f>
        <v>0</v>
      </c>
      <c r="H36" t="e">
        <f t="shared" ca="1" si="6"/>
        <v>#REF!</v>
      </c>
      <c r="I36" t="e">
        <f t="shared" ca="1" si="7"/>
        <v>#REF!</v>
      </c>
      <c r="J36" t="str">
        <f ca="1">IFERROR(VLOOKUP(H36,Cockpit!$A$20:$D$244,4,FALSE),"AK")</f>
        <v>AK</v>
      </c>
      <c r="K36">
        <f ca="1">IFERROR(VLOOKUP(INDIRECT("'"&amp;$AC36&amp;"'!"&amp;"$c$14",TRUE),Cockpit!$A$11:$C$15,3,FALSE),0)</f>
        <v>0</v>
      </c>
      <c r="L36">
        <f ca="1">IFERROR(VLOOKUP(INDIRECT("'"&amp;$AC36&amp;"'!"&amp;"$L$20",TRUE),Cockpit!$F$11:$H$12,3,FALSE),0)</f>
        <v>0</v>
      </c>
      <c r="M36" t="e">
        <f ca="1">IF(OR(INDIRECT("'"&amp;$AC36&amp;"'!"&amp;"$I$23",TRUE)=Cockpit!J$11,INDIRECT("'"&amp;$AC36&amp;"'!"&amp;"$M$23",TRUE)=Cockpit!J$14),"Tief","Hoch")</f>
        <v>#REF!</v>
      </c>
      <c r="N36" t="e">
        <f ca="1">IF(INDIRECT("'"&amp;$AC36&amp;"'!"&amp;"$I$25",TRUE)=Cockpit!$F$11,"Hoch","Tief")</f>
        <v>#REF!</v>
      </c>
      <c r="O36">
        <f ca="1">IFERROR(VLOOKUP(INDIRECT("'"&amp;$AC36&amp;"'!"&amp;"$M$34",TRUE),Cockpit!$F$11:$H$12,3,FALSE),0)</f>
        <v>0</v>
      </c>
      <c r="P36">
        <f ca="1">IFERROR(VLOOKUP(INDIRECT("'"&amp;$AC36&amp;"'!"&amp;"$J$45",TRUE),Cockpit!$F$11:$H$12,3,FALSE),0)</f>
        <v>0</v>
      </c>
      <c r="Q36" t="str">
        <f t="shared" ca="1" si="8"/>
        <v>Deutschkurs</v>
      </c>
      <c r="R36" s="8" t="e">
        <f t="shared" ca="1" si="9"/>
        <v>#REF!</v>
      </c>
      <c r="S36">
        <f ca="1">IFERROR(VLOOKUP(INDIRECT("'"&amp;$AC36&amp;"'!"&amp;"$I$5",TRUE),Cockpit!$A$2:$C$7,3,FALSE),0)</f>
        <v>0</v>
      </c>
      <c r="T36" s="9" t="e">
        <f t="shared" ca="1" si="10"/>
        <v>#REF!</v>
      </c>
      <c r="U36" s="9" t="e">
        <f ca="1">IF(OR(J36="AK",K36="Anderer Status",L36="Ja",M36="Hoch",N36="Hoch",O36="Nein",P36="Nein",S36="Anderes Niveau",Z36="Nein",AA36="Nein"),0,IF(T36&gt;Cockpit!$H$15,Cockpit!$H$15,T36))</f>
        <v>#REF!</v>
      </c>
      <c r="V36" s="6" t="e">
        <f t="shared" ca="1" si="11"/>
        <v>#REF!</v>
      </c>
      <c r="W36" s="6" t="e">
        <f t="shared" ca="1" si="12"/>
        <v>#REF!</v>
      </c>
      <c r="X36" s="8" t="e">
        <f t="shared" ca="1" si="13"/>
        <v>#REF!</v>
      </c>
      <c r="Y36" s="9" t="e">
        <f t="shared" ca="1" si="14"/>
        <v>#REF!</v>
      </c>
      <c r="Z36" t="e">
        <f t="shared" ca="1" si="15"/>
        <v>#REF!</v>
      </c>
      <c r="AA36" t="e">
        <f t="shared" ca="1" si="0"/>
        <v>#REF!</v>
      </c>
      <c r="AB36">
        <f ca="1">IFERROR(VLOOKUP(R36,Cockpit!$E$20:$F$45,2,FALSE),0)</f>
        <v>0</v>
      </c>
      <c r="AC36">
        <v>35</v>
      </c>
      <c r="AD36" t="e">
        <f t="shared" ca="1" si="16"/>
        <v>#REF!</v>
      </c>
      <c r="AE36" t="e">
        <f t="shared" ca="1" si="17"/>
        <v>#REF!</v>
      </c>
      <c r="AF36" t="e">
        <f t="shared" ca="1" si="18"/>
        <v>#REF!</v>
      </c>
      <c r="AG36" t="e">
        <f t="shared" ca="1" si="19"/>
        <v>#REF!</v>
      </c>
      <c r="AH36" t="e">
        <f t="shared" ca="1" si="20"/>
        <v>#REF!</v>
      </c>
      <c r="AI36" t="e">
        <f t="shared" ca="1" si="21"/>
        <v>#REF!</v>
      </c>
      <c r="AJ36" t="e">
        <f t="shared" ca="1" si="22"/>
        <v>#REF!</v>
      </c>
      <c r="AK36" t="e">
        <f t="shared" ca="1" si="23"/>
        <v>#REF!</v>
      </c>
      <c r="AL36" t="e">
        <f t="shared" ca="1" si="24"/>
        <v>#REF!</v>
      </c>
      <c r="AM36" t="e">
        <f t="shared" ca="1" si="25"/>
        <v>#REF!</v>
      </c>
      <c r="AN36" t="e">
        <f t="shared" ca="1" si="26"/>
        <v>#REF!</v>
      </c>
      <c r="AO36" t="e">
        <f t="shared" ca="1" si="27"/>
        <v>#REF!</v>
      </c>
      <c r="AP36" t="e">
        <f t="shared" ca="1" si="28"/>
        <v>#REF!</v>
      </c>
      <c r="AQ36" t="e">
        <f t="shared" ca="1" si="29"/>
        <v>#REF!</v>
      </c>
      <c r="AR36" t="e">
        <f t="shared" ca="1" si="30"/>
        <v>#REF!</v>
      </c>
      <c r="AS36" t="e">
        <f t="shared" ca="1" si="31"/>
        <v>#REF!</v>
      </c>
      <c r="AT36" t="e">
        <f t="shared" ca="1" si="32"/>
        <v>#REF!</v>
      </c>
    </row>
    <row r="37" spans="1:46" x14ac:dyDescent="0.2">
      <c r="A37" s="6" t="e">
        <f t="shared" ca="1" si="1"/>
        <v>#REF!</v>
      </c>
      <c r="B37" s="6">
        <f t="shared" ca="1" si="2"/>
        <v>45645</v>
      </c>
      <c r="C37" s="7" t="e">
        <f t="shared" ca="1" si="3"/>
        <v>#REF!</v>
      </c>
      <c r="D37" t="e">
        <f t="shared" ca="1" si="4"/>
        <v>#REF!</v>
      </c>
      <c r="E37" t="e">
        <f t="shared" ca="1" si="5"/>
        <v>#REF!</v>
      </c>
      <c r="F37">
        <f ca="1">IFERROR(VLOOKUP(INDIRECT("'"&amp;$AC37&amp;"'!"&amp;"$C$13",TRUE),Cockpit!$F$2:$H$3,3,FALSE),0)</f>
        <v>0</v>
      </c>
      <c r="G37">
        <f ca="1">IFERROR(VLOOKUP(INDIRECT("'"&amp;$AC37&amp;"'!"&amp;"$L$13",TRUE),Cockpit!$J$2:$L$6,3,FALSE),0)</f>
        <v>0</v>
      </c>
      <c r="H37" t="e">
        <f t="shared" ca="1" si="6"/>
        <v>#REF!</v>
      </c>
      <c r="I37" t="e">
        <f t="shared" ca="1" si="7"/>
        <v>#REF!</v>
      </c>
      <c r="J37" t="str">
        <f ca="1">IFERROR(VLOOKUP(H37,Cockpit!$A$20:$D$244,4,FALSE),"AK")</f>
        <v>AK</v>
      </c>
      <c r="K37">
        <f ca="1">IFERROR(VLOOKUP(INDIRECT("'"&amp;$AC37&amp;"'!"&amp;"$c$14",TRUE),Cockpit!$A$11:$C$15,3,FALSE),0)</f>
        <v>0</v>
      </c>
      <c r="L37">
        <f ca="1">IFERROR(VLOOKUP(INDIRECT("'"&amp;$AC37&amp;"'!"&amp;"$L$20",TRUE),Cockpit!$F$11:$H$12,3,FALSE),0)</f>
        <v>0</v>
      </c>
      <c r="M37" t="e">
        <f ca="1">IF(OR(INDIRECT("'"&amp;$AC37&amp;"'!"&amp;"$I$23",TRUE)=Cockpit!J$11,INDIRECT("'"&amp;$AC37&amp;"'!"&amp;"$M$23",TRUE)=Cockpit!J$14),"Tief","Hoch")</f>
        <v>#REF!</v>
      </c>
      <c r="N37" t="e">
        <f ca="1">IF(INDIRECT("'"&amp;$AC37&amp;"'!"&amp;"$I$25",TRUE)=Cockpit!$F$11,"Hoch","Tief")</f>
        <v>#REF!</v>
      </c>
      <c r="O37">
        <f ca="1">IFERROR(VLOOKUP(INDIRECT("'"&amp;$AC37&amp;"'!"&amp;"$M$34",TRUE),Cockpit!$F$11:$H$12,3,FALSE),0)</f>
        <v>0</v>
      </c>
      <c r="P37">
        <f ca="1">IFERROR(VLOOKUP(INDIRECT("'"&amp;$AC37&amp;"'!"&amp;"$J$45",TRUE),Cockpit!$F$11:$H$12,3,FALSE),0)</f>
        <v>0</v>
      </c>
      <c r="Q37" t="str">
        <f t="shared" ca="1" si="8"/>
        <v>Deutschkurs</v>
      </c>
      <c r="R37" s="8" t="e">
        <f t="shared" ca="1" si="9"/>
        <v>#REF!</v>
      </c>
      <c r="S37">
        <f ca="1">IFERROR(VLOOKUP(INDIRECT("'"&amp;$AC37&amp;"'!"&amp;"$I$5",TRUE),Cockpit!$A$2:$C$7,3,FALSE),0)</f>
        <v>0</v>
      </c>
      <c r="T37" s="9" t="e">
        <f t="shared" ca="1" si="10"/>
        <v>#REF!</v>
      </c>
      <c r="U37" s="9" t="e">
        <f ca="1">IF(OR(J37="AK",K37="Anderer Status",L37="Ja",M37="Hoch",N37="Hoch",O37="Nein",P37="Nein",S37="Anderes Niveau",Z37="Nein",AA37="Nein"),0,IF(T37&gt;Cockpit!$H$15,Cockpit!$H$15,T37))</f>
        <v>#REF!</v>
      </c>
      <c r="V37" s="6" t="e">
        <f t="shared" ca="1" si="11"/>
        <v>#REF!</v>
      </c>
      <c r="W37" s="6" t="e">
        <f t="shared" ca="1" si="12"/>
        <v>#REF!</v>
      </c>
      <c r="X37" s="8" t="e">
        <f t="shared" ca="1" si="13"/>
        <v>#REF!</v>
      </c>
      <c r="Y37" s="9" t="e">
        <f t="shared" ca="1" si="14"/>
        <v>#REF!</v>
      </c>
      <c r="Z37" t="e">
        <f t="shared" ca="1" si="15"/>
        <v>#REF!</v>
      </c>
      <c r="AA37" t="e">
        <f t="shared" ca="1" si="0"/>
        <v>#REF!</v>
      </c>
      <c r="AB37">
        <f ca="1">IFERROR(VLOOKUP(R37,Cockpit!$E$20:$F$45,2,FALSE),0)</f>
        <v>0</v>
      </c>
      <c r="AC37">
        <v>36</v>
      </c>
      <c r="AD37" t="e">
        <f t="shared" ca="1" si="16"/>
        <v>#REF!</v>
      </c>
      <c r="AE37" t="e">
        <f t="shared" ca="1" si="17"/>
        <v>#REF!</v>
      </c>
      <c r="AF37" t="e">
        <f t="shared" ca="1" si="18"/>
        <v>#REF!</v>
      </c>
      <c r="AG37" t="e">
        <f t="shared" ca="1" si="19"/>
        <v>#REF!</v>
      </c>
      <c r="AH37" t="e">
        <f t="shared" ca="1" si="20"/>
        <v>#REF!</v>
      </c>
      <c r="AI37" t="e">
        <f t="shared" ca="1" si="21"/>
        <v>#REF!</v>
      </c>
      <c r="AJ37" t="e">
        <f t="shared" ca="1" si="22"/>
        <v>#REF!</v>
      </c>
      <c r="AK37" t="e">
        <f t="shared" ca="1" si="23"/>
        <v>#REF!</v>
      </c>
      <c r="AL37" t="e">
        <f t="shared" ca="1" si="24"/>
        <v>#REF!</v>
      </c>
      <c r="AM37" t="e">
        <f t="shared" ca="1" si="25"/>
        <v>#REF!</v>
      </c>
      <c r="AN37" t="e">
        <f t="shared" ca="1" si="26"/>
        <v>#REF!</v>
      </c>
      <c r="AO37" t="e">
        <f t="shared" ca="1" si="27"/>
        <v>#REF!</v>
      </c>
      <c r="AP37" t="e">
        <f t="shared" ca="1" si="28"/>
        <v>#REF!</v>
      </c>
      <c r="AQ37" t="e">
        <f t="shared" ca="1" si="29"/>
        <v>#REF!</v>
      </c>
      <c r="AR37" t="e">
        <f t="shared" ca="1" si="30"/>
        <v>#REF!</v>
      </c>
      <c r="AS37" t="e">
        <f t="shared" ca="1" si="31"/>
        <v>#REF!</v>
      </c>
      <c r="AT37" t="e">
        <f t="shared" ca="1" si="32"/>
        <v>#REF!</v>
      </c>
    </row>
    <row r="38" spans="1:46" x14ac:dyDescent="0.2">
      <c r="A38" s="6" t="e">
        <f t="shared" ca="1" si="1"/>
        <v>#REF!</v>
      </c>
      <c r="B38" s="6">
        <f t="shared" ca="1" si="2"/>
        <v>45645</v>
      </c>
      <c r="C38" s="7" t="e">
        <f t="shared" ca="1" si="3"/>
        <v>#REF!</v>
      </c>
      <c r="D38" t="e">
        <f t="shared" ca="1" si="4"/>
        <v>#REF!</v>
      </c>
      <c r="E38" t="e">
        <f t="shared" ca="1" si="5"/>
        <v>#REF!</v>
      </c>
      <c r="F38">
        <f ca="1">IFERROR(VLOOKUP(INDIRECT("'"&amp;$AC38&amp;"'!"&amp;"$C$13",TRUE),Cockpit!$F$2:$H$3,3,FALSE),0)</f>
        <v>0</v>
      </c>
      <c r="G38">
        <f ca="1">IFERROR(VLOOKUP(INDIRECT("'"&amp;$AC38&amp;"'!"&amp;"$L$13",TRUE),Cockpit!$J$2:$L$6,3,FALSE),0)</f>
        <v>0</v>
      </c>
      <c r="H38" t="e">
        <f t="shared" ca="1" si="6"/>
        <v>#REF!</v>
      </c>
      <c r="I38" t="e">
        <f t="shared" ca="1" si="7"/>
        <v>#REF!</v>
      </c>
      <c r="J38" t="str">
        <f ca="1">IFERROR(VLOOKUP(H38,Cockpit!$A$20:$D$244,4,FALSE),"AK")</f>
        <v>AK</v>
      </c>
      <c r="K38">
        <f ca="1">IFERROR(VLOOKUP(INDIRECT("'"&amp;$AC38&amp;"'!"&amp;"$c$14",TRUE),Cockpit!$A$11:$C$15,3,FALSE),0)</f>
        <v>0</v>
      </c>
      <c r="L38">
        <f ca="1">IFERROR(VLOOKUP(INDIRECT("'"&amp;$AC38&amp;"'!"&amp;"$L$20",TRUE),Cockpit!$F$11:$H$12,3,FALSE),0)</f>
        <v>0</v>
      </c>
      <c r="M38" t="e">
        <f ca="1">IF(OR(INDIRECT("'"&amp;$AC38&amp;"'!"&amp;"$I$23",TRUE)=Cockpit!J$11,INDIRECT("'"&amp;$AC38&amp;"'!"&amp;"$M$23",TRUE)=Cockpit!J$14),"Tief","Hoch")</f>
        <v>#REF!</v>
      </c>
      <c r="N38" t="e">
        <f ca="1">IF(INDIRECT("'"&amp;$AC38&amp;"'!"&amp;"$I$25",TRUE)=Cockpit!$F$11,"Hoch","Tief")</f>
        <v>#REF!</v>
      </c>
      <c r="O38">
        <f ca="1">IFERROR(VLOOKUP(INDIRECT("'"&amp;$AC38&amp;"'!"&amp;"$M$34",TRUE),Cockpit!$F$11:$H$12,3,FALSE),0)</f>
        <v>0</v>
      </c>
      <c r="P38">
        <f ca="1">IFERROR(VLOOKUP(INDIRECT("'"&amp;$AC38&amp;"'!"&amp;"$J$45",TRUE),Cockpit!$F$11:$H$12,3,FALSE),0)</f>
        <v>0</v>
      </c>
      <c r="Q38" t="str">
        <f t="shared" ca="1" si="8"/>
        <v>Deutschkurs</v>
      </c>
      <c r="R38" s="8" t="e">
        <f t="shared" ca="1" si="9"/>
        <v>#REF!</v>
      </c>
      <c r="S38">
        <f ca="1">IFERROR(VLOOKUP(INDIRECT("'"&amp;$AC38&amp;"'!"&amp;"$I$5",TRUE),Cockpit!$A$2:$C$7,3,FALSE),0)</f>
        <v>0</v>
      </c>
      <c r="T38" s="9" t="e">
        <f t="shared" ca="1" si="10"/>
        <v>#REF!</v>
      </c>
      <c r="U38" s="9" t="e">
        <f ca="1">IF(OR(J38="AK",K38="Anderer Status",L38="Ja",M38="Hoch",N38="Hoch",O38="Nein",P38="Nein",S38="Anderes Niveau",Z38="Nein",AA38="Nein"),0,IF(T38&gt;Cockpit!$H$15,Cockpit!$H$15,T38))</f>
        <v>#REF!</v>
      </c>
      <c r="V38" s="6" t="e">
        <f t="shared" ca="1" si="11"/>
        <v>#REF!</v>
      </c>
      <c r="W38" s="6" t="e">
        <f t="shared" ca="1" si="12"/>
        <v>#REF!</v>
      </c>
      <c r="X38" s="8" t="e">
        <f t="shared" ca="1" si="13"/>
        <v>#REF!</v>
      </c>
      <c r="Y38" s="9" t="e">
        <f t="shared" ca="1" si="14"/>
        <v>#REF!</v>
      </c>
      <c r="Z38" t="e">
        <f t="shared" ca="1" si="15"/>
        <v>#REF!</v>
      </c>
      <c r="AA38" t="e">
        <f t="shared" ca="1" si="0"/>
        <v>#REF!</v>
      </c>
      <c r="AB38">
        <f ca="1">IFERROR(VLOOKUP(R38,Cockpit!$E$20:$F$45,2,FALSE),0)</f>
        <v>0</v>
      </c>
      <c r="AC38">
        <v>37</v>
      </c>
      <c r="AD38" t="e">
        <f t="shared" ca="1" si="16"/>
        <v>#REF!</v>
      </c>
      <c r="AE38" t="e">
        <f t="shared" ca="1" si="17"/>
        <v>#REF!</v>
      </c>
      <c r="AF38" t="e">
        <f t="shared" ca="1" si="18"/>
        <v>#REF!</v>
      </c>
      <c r="AG38" t="e">
        <f t="shared" ca="1" si="19"/>
        <v>#REF!</v>
      </c>
      <c r="AH38" t="e">
        <f t="shared" ca="1" si="20"/>
        <v>#REF!</v>
      </c>
      <c r="AI38" t="e">
        <f t="shared" ca="1" si="21"/>
        <v>#REF!</v>
      </c>
      <c r="AJ38" t="e">
        <f t="shared" ca="1" si="22"/>
        <v>#REF!</v>
      </c>
      <c r="AK38" t="e">
        <f t="shared" ca="1" si="23"/>
        <v>#REF!</v>
      </c>
      <c r="AL38" t="e">
        <f t="shared" ca="1" si="24"/>
        <v>#REF!</v>
      </c>
      <c r="AM38" t="e">
        <f t="shared" ca="1" si="25"/>
        <v>#REF!</v>
      </c>
      <c r="AN38" t="e">
        <f t="shared" ca="1" si="26"/>
        <v>#REF!</v>
      </c>
      <c r="AO38" t="e">
        <f t="shared" ca="1" si="27"/>
        <v>#REF!</v>
      </c>
      <c r="AP38" t="e">
        <f t="shared" ca="1" si="28"/>
        <v>#REF!</v>
      </c>
      <c r="AQ38" t="e">
        <f t="shared" ca="1" si="29"/>
        <v>#REF!</v>
      </c>
      <c r="AR38" t="e">
        <f t="shared" ca="1" si="30"/>
        <v>#REF!</v>
      </c>
      <c r="AS38" t="e">
        <f t="shared" ca="1" si="31"/>
        <v>#REF!</v>
      </c>
      <c r="AT38" t="e">
        <f t="shared" ca="1" si="32"/>
        <v>#REF!</v>
      </c>
    </row>
    <row r="39" spans="1:46" x14ac:dyDescent="0.2">
      <c r="A39" s="6" t="e">
        <f t="shared" ca="1" si="1"/>
        <v>#REF!</v>
      </c>
      <c r="B39" s="6">
        <f t="shared" ca="1" si="2"/>
        <v>45645</v>
      </c>
      <c r="C39" s="7" t="e">
        <f t="shared" ca="1" si="3"/>
        <v>#REF!</v>
      </c>
      <c r="D39" t="e">
        <f t="shared" ca="1" si="4"/>
        <v>#REF!</v>
      </c>
      <c r="E39" t="e">
        <f t="shared" ca="1" si="5"/>
        <v>#REF!</v>
      </c>
      <c r="F39">
        <f ca="1">IFERROR(VLOOKUP(INDIRECT("'"&amp;$AC39&amp;"'!"&amp;"$C$13",TRUE),Cockpit!$F$2:$H$3,3,FALSE),0)</f>
        <v>0</v>
      </c>
      <c r="G39">
        <f ca="1">IFERROR(VLOOKUP(INDIRECT("'"&amp;$AC39&amp;"'!"&amp;"$L$13",TRUE),Cockpit!$J$2:$L$6,3,FALSE),0)</f>
        <v>0</v>
      </c>
      <c r="H39" t="e">
        <f t="shared" ca="1" si="6"/>
        <v>#REF!</v>
      </c>
      <c r="I39" t="e">
        <f t="shared" ca="1" si="7"/>
        <v>#REF!</v>
      </c>
      <c r="J39" t="str">
        <f ca="1">IFERROR(VLOOKUP(H39,Cockpit!$A$20:$D$244,4,FALSE),"AK")</f>
        <v>AK</v>
      </c>
      <c r="K39">
        <f ca="1">IFERROR(VLOOKUP(INDIRECT("'"&amp;$AC39&amp;"'!"&amp;"$c$14",TRUE),Cockpit!$A$11:$C$15,3,FALSE),0)</f>
        <v>0</v>
      </c>
      <c r="L39">
        <f ca="1">IFERROR(VLOOKUP(INDIRECT("'"&amp;$AC39&amp;"'!"&amp;"$L$20",TRUE),Cockpit!$F$11:$H$12,3,FALSE),0)</f>
        <v>0</v>
      </c>
      <c r="M39" t="e">
        <f ca="1">IF(OR(INDIRECT("'"&amp;$AC39&amp;"'!"&amp;"$I$23",TRUE)=Cockpit!J$11,INDIRECT("'"&amp;$AC39&amp;"'!"&amp;"$M$23",TRUE)=Cockpit!J$14),"Tief","Hoch")</f>
        <v>#REF!</v>
      </c>
      <c r="N39" t="e">
        <f ca="1">IF(INDIRECT("'"&amp;$AC39&amp;"'!"&amp;"$I$25",TRUE)=Cockpit!$F$11,"Hoch","Tief")</f>
        <v>#REF!</v>
      </c>
      <c r="O39">
        <f ca="1">IFERROR(VLOOKUP(INDIRECT("'"&amp;$AC39&amp;"'!"&amp;"$M$34",TRUE),Cockpit!$F$11:$H$12,3,FALSE),0)</f>
        <v>0</v>
      </c>
      <c r="P39">
        <f ca="1">IFERROR(VLOOKUP(INDIRECT("'"&amp;$AC39&amp;"'!"&amp;"$J$45",TRUE),Cockpit!$F$11:$H$12,3,FALSE),0)</f>
        <v>0</v>
      </c>
      <c r="Q39" t="str">
        <f t="shared" ca="1" si="8"/>
        <v>Deutschkurs</v>
      </c>
      <c r="R39" s="8" t="e">
        <f t="shared" ca="1" si="9"/>
        <v>#REF!</v>
      </c>
      <c r="S39">
        <f ca="1">IFERROR(VLOOKUP(INDIRECT("'"&amp;$AC39&amp;"'!"&amp;"$I$5",TRUE),Cockpit!$A$2:$C$7,3,FALSE),0)</f>
        <v>0</v>
      </c>
      <c r="T39" s="9" t="e">
        <f t="shared" ca="1" si="10"/>
        <v>#REF!</v>
      </c>
      <c r="U39" s="9" t="e">
        <f ca="1">IF(OR(J39="AK",K39="Anderer Status",L39="Ja",M39="Hoch",N39="Hoch",O39="Nein",P39="Nein",S39="Anderes Niveau",Z39="Nein",AA39="Nein"),0,IF(T39&gt;Cockpit!$H$15,Cockpit!$H$15,T39))</f>
        <v>#REF!</v>
      </c>
      <c r="V39" s="6" t="e">
        <f t="shared" ca="1" si="11"/>
        <v>#REF!</v>
      </c>
      <c r="W39" s="6" t="e">
        <f t="shared" ca="1" si="12"/>
        <v>#REF!</v>
      </c>
      <c r="X39" s="8" t="e">
        <f t="shared" ca="1" si="13"/>
        <v>#REF!</v>
      </c>
      <c r="Y39" s="9" t="e">
        <f t="shared" ca="1" si="14"/>
        <v>#REF!</v>
      </c>
      <c r="Z39" t="e">
        <f t="shared" ca="1" si="15"/>
        <v>#REF!</v>
      </c>
      <c r="AA39" t="e">
        <f t="shared" ca="1" si="0"/>
        <v>#REF!</v>
      </c>
      <c r="AB39">
        <f ca="1">IFERROR(VLOOKUP(R39,Cockpit!$E$20:$F$45,2,FALSE),0)</f>
        <v>0</v>
      </c>
      <c r="AC39">
        <v>38</v>
      </c>
      <c r="AD39" t="e">
        <f t="shared" ca="1" si="16"/>
        <v>#REF!</v>
      </c>
      <c r="AE39" t="e">
        <f t="shared" ca="1" si="17"/>
        <v>#REF!</v>
      </c>
      <c r="AF39" t="e">
        <f t="shared" ca="1" si="18"/>
        <v>#REF!</v>
      </c>
      <c r="AG39" t="e">
        <f t="shared" ca="1" si="19"/>
        <v>#REF!</v>
      </c>
      <c r="AH39" t="e">
        <f t="shared" ca="1" si="20"/>
        <v>#REF!</v>
      </c>
      <c r="AI39" t="e">
        <f t="shared" ca="1" si="21"/>
        <v>#REF!</v>
      </c>
      <c r="AJ39" t="e">
        <f t="shared" ca="1" si="22"/>
        <v>#REF!</v>
      </c>
      <c r="AK39" t="e">
        <f t="shared" ca="1" si="23"/>
        <v>#REF!</v>
      </c>
      <c r="AL39" t="e">
        <f t="shared" ca="1" si="24"/>
        <v>#REF!</v>
      </c>
      <c r="AM39" t="e">
        <f t="shared" ca="1" si="25"/>
        <v>#REF!</v>
      </c>
      <c r="AN39" t="e">
        <f t="shared" ca="1" si="26"/>
        <v>#REF!</v>
      </c>
      <c r="AO39" t="e">
        <f t="shared" ca="1" si="27"/>
        <v>#REF!</v>
      </c>
      <c r="AP39" t="e">
        <f t="shared" ca="1" si="28"/>
        <v>#REF!</v>
      </c>
      <c r="AQ39" t="e">
        <f t="shared" ca="1" si="29"/>
        <v>#REF!</v>
      </c>
      <c r="AR39" t="e">
        <f t="shared" ca="1" si="30"/>
        <v>#REF!</v>
      </c>
      <c r="AS39" t="e">
        <f t="shared" ca="1" si="31"/>
        <v>#REF!</v>
      </c>
      <c r="AT39" t="e">
        <f t="shared" ca="1" si="32"/>
        <v>#REF!</v>
      </c>
    </row>
    <row r="40" spans="1:46" x14ac:dyDescent="0.2">
      <c r="A40" s="6" t="e">
        <f t="shared" ca="1" si="1"/>
        <v>#REF!</v>
      </c>
      <c r="B40" s="6">
        <f t="shared" ca="1" si="2"/>
        <v>45645</v>
      </c>
      <c r="C40" s="7" t="e">
        <f t="shared" ca="1" si="3"/>
        <v>#REF!</v>
      </c>
      <c r="D40" t="e">
        <f t="shared" ca="1" si="4"/>
        <v>#REF!</v>
      </c>
      <c r="E40" t="e">
        <f t="shared" ca="1" si="5"/>
        <v>#REF!</v>
      </c>
      <c r="F40">
        <f ca="1">IFERROR(VLOOKUP(INDIRECT("'"&amp;$AC40&amp;"'!"&amp;"$C$13",TRUE),Cockpit!$F$2:$H$3,3,FALSE),0)</f>
        <v>0</v>
      </c>
      <c r="G40">
        <f ca="1">IFERROR(VLOOKUP(INDIRECT("'"&amp;$AC40&amp;"'!"&amp;"$L$13",TRUE),Cockpit!$J$2:$L$6,3,FALSE),0)</f>
        <v>0</v>
      </c>
      <c r="H40" t="e">
        <f t="shared" ca="1" si="6"/>
        <v>#REF!</v>
      </c>
      <c r="I40" t="e">
        <f t="shared" ca="1" si="7"/>
        <v>#REF!</v>
      </c>
      <c r="J40" t="str">
        <f ca="1">IFERROR(VLOOKUP(H40,Cockpit!$A$20:$D$244,4,FALSE),"AK")</f>
        <v>AK</v>
      </c>
      <c r="K40">
        <f ca="1">IFERROR(VLOOKUP(INDIRECT("'"&amp;$AC40&amp;"'!"&amp;"$c$14",TRUE),Cockpit!$A$11:$C$15,3,FALSE),0)</f>
        <v>0</v>
      </c>
      <c r="L40">
        <f ca="1">IFERROR(VLOOKUP(INDIRECT("'"&amp;$AC40&amp;"'!"&amp;"$L$20",TRUE),Cockpit!$F$11:$H$12,3,FALSE),0)</f>
        <v>0</v>
      </c>
      <c r="M40" t="e">
        <f ca="1">IF(OR(INDIRECT("'"&amp;$AC40&amp;"'!"&amp;"$I$23",TRUE)=Cockpit!J$11,INDIRECT("'"&amp;$AC40&amp;"'!"&amp;"$M$23",TRUE)=Cockpit!J$14),"Tief","Hoch")</f>
        <v>#REF!</v>
      </c>
      <c r="N40" t="e">
        <f ca="1">IF(INDIRECT("'"&amp;$AC40&amp;"'!"&amp;"$I$25",TRUE)=Cockpit!$F$11,"Hoch","Tief")</f>
        <v>#REF!</v>
      </c>
      <c r="O40">
        <f ca="1">IFERROR(VLOOKUP(INDIRECT("'"&amp;$AC40&amp;"'!"&amp;"$M$34",TRUE),Cockpit!$F$11:$H$12,3,FALSE),0)</f>
        <v>0</v>
      </c>
      <c r="P40">
        <f ca="1">IFERROR(VLOOKUP(INDIRECT("'"&amp;$AC40&amp;"'!"&amp;"$J$45",TRUE),Cockpit!$F$11:$H$12,3,FALSE),0)</f>
        <v>0</v>
      </c>
      <c r="Q40" t="str">
        <f t="shared" ca="1" si="8"/>
        <v>Deutschkurs</v>
      </c>
      <c r="R40" s="8" t="e">
        <f t="shared" ca="1" si="9"/>
        <v>#REF!</v>
      </c>
      <c r="S40">
        <f ca="1">IFERROR(VLOOKUP(INDIRECT("'"&amp;$AC40&amp;"'!"&amp;"$I$5",TRUE),Cockpit!$A$2:$C$7,3,FALSE),0)</f>
        <v>0</v>
      </c>
      <c r="T40" s="9" t="e">
        <f t="shared" ca="1" si="10"/>
        <v>#REF!</v>
      </c>
      <c r="U40" s="9" t="e">
        <f ca="1">IF(OR(J40="AK",K40="Anderer Status",L40="Ja",M40="Hoch",N40="Hoch",O40="Nein",P40="Nein",S40="Anderes Niveau",Z40="Nein",AA40="Nein"),0,IF(T40&gt;Cockpit!$H$15,Cockpit!$H$15,T40))</f>
        <v>#REF!</v>
      </c>
      <c r="V40" s="6" t="e">
        <f t="shared" ca="1" si="11"/>
        <v>#REF!</v>
      </c>
      <c r="W40" s="6" t="e">
        <f t="shared" ca="1" si="12"/>
        <v>#REF!</v>
      </c>
      <c r="X40" s="8" t="e">
        <f t="shared" ca="1" si="13"/>
        <v>#REF!</v>
      </c>
      <c r="Y40" s="9" t="e">
        <f t="shared" ca="1" si="14"/>
        <v>#REF!</v>
      </c>
      <c r="Z40" t="e">
        <f t="shared" ca="1" si="15"/>
        <v>#REF!</v>
      </c>
      <c r="AA40" t="e">
        <f t="shared" ca="1" si="0"/>
        <v>#REF!</v>
      </c>
      <c r="AB40">
        <f ca="1">IFERROR(VLOOKUP(R40,Cockpit!$E$20:$F$45,2,FALSE),0)</f>
        <v>0</v>
      </c>
      <c r="AC40">
        <v>39</v>
      </c>
      <c r="AD40" t="e">
        <f t="shared" ca="1" si="16"/>
        <v>#REF!</v>
      </c>
      <c r="AE40" t="e">
        <f t="shared" ca="1" si="17"/>
        <v>#REF!</v>
      </c>
      <c r="AF40" t="e">
        <f t="shared" ca="1" si="18"/>
        <v>#REF!</v>
      </c>
      <c r="AG40" t="e">
        <f t="shared" ca="1" si="19"/>
        <v>#REF!</v>
      </c>
      <c r="AH40" t="e">
        <f t="shared" ca="1" si="20"/>
        <v>#REF!</v>
      </c>
      <c r="AI40" t="e">
        <f t="shared" ca="1" si="21"/>
        <v>#REF!</v>
      </c>
      <c r="AJ40" t="e">
        <f t="shared" ca="1" si="22"/>
        <v>#REF!</v>
      </c>
      <c r="AK40" t="e">
        <f t="shared" ca="1" si="23"/>
        <v>#REF!</v>
      </c>
      <c r="AL40" t="e">
        <f t="shared" ca="1" si="24"/>
        <v>#REF!</v>
      </c>
      <c r="AM40" t="e">
        <f t="shared" ca="1" si="25"/>
        <v>#REF!</v>
      </c>
      <c r="AN40" t="e">
        <f t="shared" ca="1" si="26"/>
        <v>#REF!</v>
      </c>
      <c r="AO40" t="e">
        <f t="shared" ca="1" si="27"/>
        <v>#REF!</v>
      </c>
      <c r="AP40" t="e">
        <f t="shared" ca="1" si="28"/>
        <v>#REF!</v>
      </c>
      <c r="AQ40" t="e">
        <f t="shared" ca="1" si="29"/>
        <v>#REF!</v>
      </c>
      <c r="AR40" t="e">
        <f t="shared" ca="1" si="30"/>
        <v>#REF!</v>
      </c>
      <c r="AS40" t="e">
        <f t="shared" ca="1" si="31"/>
        <v>#REF!</v>
      </c>
      <c r="AT40" t="e">
        <f t="shared" ca="1" si="32"/>
        <v>#REF!</v>
      </c>
    </row>
    <row r="41" spans="1:46" x14ac:dyDescent="0.2">
      <c r="A41" s="6" t="e">
        <f t="shared" ca="1" si="1"/>
        <v>#REF!</v>
      </c>
      <c r="B41" s="6">
        <f t="shared" ca="1" si="2"/>
        <v>45645</v>
      </c>
      <c r="C41" s="7" t="e">
        <f t="shared" ca="1" si="3"/>
        <v>#REF!</v>
      </c>
      <c r="D41" t="e">
        <f t="shared" ca="1" si="4"/>
        <v>#REF!</v>
      </c>
      <c r="E41" t="e">
        <f t="shared" ca="1" si="5"/>
        <v>#REF!</v>
      </c>
      <c r="F41">
        <f ca="1">IFERROR(VLOOKUP(INDIRECT("'"&amp;$AC41&amp;"'!"&amp;"$C$13",TRUE),Cockpit!$F$2:$H$3,3,FALSE),0)</f>
        <v>0</v>
      </c>
      <c r="G41">
        <f ca="1">IFERROR(VLOOKUP(INDIRECT("'"&amp;$AC41&amp;"'!"&amp;"$L$13",TRUE),Cockpit!$J$2:$L$6,3,FALSE),0)</f>
        <v>0</v>
      </c>
      <c r="H41" t="e">
        <f t="shared" ca="1" si="6"/>
        <v>#REF!</v>
      </c>
      <c r="I41" t="e">
        <f t="shared" ca="1" si="7"/>
        <v>#REF!</v>
      </c>
      <c r="J41" t="str">
        <f ca="1">IFERROR(VLOOKUP(H41,Cockpit!$A$20:$D$244,4,FALSE),"AK")</f>
        <v>AK</v>
      </c>
      <c r="K41">
        <f ca="1">IFERROR(VLOOKUP(INDIRECT("'"&amp;$AC41&amp;"'!"&amp;"$c$14",TRUE),Cockpit!$A$11:$C$15,3,FALSE),0)</f>
        <v>0</v>
      </c>
      <c r="L41">
        <f ca="1">IFERROR(VLOOKUP(INDIRECT("'"&amp;$AC41&amp;"'!"&amp;"$L$20",TRUE),Cockpit!$F$11:$H$12,3,FALSE),0)</f>
        <v>0</v>
      </c>
      <c r="M41" t="e">
        <f ca="1">IF(OR(INDIRECT("'"&amp;$AC41&amp;"'!"&amp;"$I$23",TRUE)=Cockpit!J$11,INDIRECT("'"&amp;$AC41&amp;"'!"&amp;"$M$23",TRUE)=Cockpit!J$14),"Tief","Hoch")</f>
        <v>#REF!</v>
      </c>
      <c r="N41" t="e">
        <f ca="1">IF(INDIRECT("'"&amp;$AC41&amp;"'!"&amp;"$I$25",TRUE)=Cockpit!$F$11,"Hoch","Tief")</f>
        <v>#REF!</v>
      </c>
      <c r="O41">
        <f ca="1">IFERROR(VLOOKUP(INDIRECT("'"&amp;$AC41&amp;"'!"&amp;"$M$34",TRUE),Cockpit!$F$11:$H$12,3,FALSE),0)</f>
        <v>0</v>
      </c>
      <c r="P41">
        <f ca="1">IFERROR(VLOOKUP(INDIRECT("'"&amp;$AC41&amp;"'!"&amp;"$J$45",TRUE),Cockpit!$F$11:$H$12,3,FALSE),0)</f>
        <v>0</v>
      </c>
      <c r="Q41" t="str">
        <f t="shared" ca="1" si="8"/>
        <v>Deutschkurs</v>
      </c>
      <c r="R41" s="8" t="e">
        <f t="shared" ca="1" si="9"/>
        <v>#REF!</v>
      </c>
      <c r="S41">
        <f ca="1">IFERROR(VLOOKUP(INDIRECT("'"&amp;$AC41&amp;"'!"&amp;"$I$5",TRUE),Cockpit!$A$2:$C$7,3,FALSE),0)</f>
        <v>0</v>
      </c>
      <c r="T41" s="9" t="e">
        <f t="shared" ca="1" si="10"/>
        <v>#REF!</v>
      </c>
      <c r="U41" s="9" t="e">
        <f ca="1">IF(OR(J41="AK",K41="Anderer Status",L41="Ja",M41="Hoch",N41="Hoch",O41="Nein",P41="Nein",S41="Anderes Niveau",Z41="Nein",AA41="Nein"),0,IF(T41&gt;Cockpit!$H$15,Cockpit!$H$15,T41))</f>
        <v>#REF!</v>
      </c>
      <c r="V41" s="6" t="e">
        <f t="shared" ca="1" si="11"/>
        <v>#REF!</v>
      </c>
      <c r="W41" s="6" t="e">
        <f t="shared" ca="1" si="12"/>
        <v>#REF!</v>
      </c>
      <c r="X41" s="8" t="e">
        <f t="shared" ca="1" si="13"/>
        <v>#REF!</v>
      </c>
      <c r="Y41" s="9" t="e">
        <f t="shared" ca="1" si="14"/>
        <v>#REF!</v>
      </c>
      <c r="Z41" t="e">
        <f t="shared" ca="1" si="15"/>
        <v>#REF!</v>
      </c>
      <c r="AA41" t="e">
        <f t="shared" ca="1" si="0"/>
        <v>#REF!</v>
      </c>
      <c r="AB41">
        <f ca="1">IFERROR(VLOOKUP(R41,Cockpit!$E$20:$F$45,2,FALSE),0)</f>
        <v>0</v>
      </c>
      <c r="AC41">
        <v>40</v>
      </c>
      <c r="AD41" t="e">
        <f t="shared" ca="1" si="16"/>
        <v>#REF!</v>
      </c>
      <c r="AE41" t="e">
        <f t="shared" ca="1" si="17"/>
        <v>#REF!</v>
      </c>
      <c r="AF41" t="e">
        <f t="shared" ca="1" si="18"/>
        <v>#REF!</v>
      </c>
      <c r="AG41" t="e">
        <f t="shared" ca="1" si="19"/>
        <v>#REF!</v>
      </c>
      <c r="AH41" t="e">
        <f t="shared" ca="1" si="20"/>
        <v>#REF!</v>
      </c>
      <c r="AI41" t="e">
        <f t="shared" ca="1" si="21"/>
        <v>#REF!</v>
      </c>
      <c r="AJ41" t="e">
        <f t="shared" ca="1" si="22"/>
        <v>#REF!</v>
      </c>
      <c r="AK41" t="e">
        <f t="shared" ca="1" si="23"/>
        <v>#REF!</v>
      </c>
      <c r="AL41" t="e">
        <f t="shared" ca="1" si="24"/>
        <v>#REF!</v>
      </c>
      <c r="AM41" t="e">
        <f t="shared" ca="1" si="25"/>
        <v>#REF!</v>
      </c>
      <c r="AN41" t="e">
        <f t="shared" ca="1" si="26"/>
        <v>#REF!</v>
      </c>
      <c r="AO41" t="e">
        <f t="shared" ca="1" si="27"/>
        <v>#REF!</v>
      </c>
      <c r="AP41" t="e">
        <f t="shared" ca="1" si="28"/>
        <v>#REF!</v>
      </c>
      <c r="AQ41" t="e">
        <f t="shared" ca="1" si="29"/>
        <v>#REF!</v>
      </c>
      <c r="AR41" t="e">
        <f t="shared" ca="1" si="30"/>
        <v>#REF!</v>
      </c>
      <c r="AS41" t="e">
        <f t="shared" ca="1" si="31"/>
        <v>#REF!</v>
      </c>
      <c r="AT41" t="e">
        <f t="shared" ca="1" si="32"/>
        <v>#REF!</v>
      </c>
    </row>
    <row r="42" spans="1:46" x14ac:dyDescent="0.2">
      <c r="A42" s="6" t="e">
        <f t="shared" ca="1" si="1"/>
        <v>#REF!</v>
      </c>
      <c r="B42" s="6">
        <f t="shared" ca="1" si="2"/>
        <v>45645</v>
      </c>
      <c r="C42" s="7" t="e">
        <f t="shared" ca="1" si="3"/>
        <v>#REF!</v>
      </c>
      <c r="D42" t="e">
        <f t="shared" ca="1" si="4"/>
        <v>#REF!</v>
      </c>
      <c r="E42" t="e">
        <f t="shared" ca="1" si="5"/>
        <v>#REF!</v>
      </c>
      <c r="F42">
        <f ca="1">IFERROR(VLOOKUP(INDIRECT("'"&amp;$AC42&amp;"'!"&amp;"$C$13",TRUE),Cockpit!$F$2:$H$3,3,FALSE),0)</f>
        <v>0</v>
      </c>
      <c r="G42">
        <f ca="1">IFERROR(VLOOKUP(INDIRECT("'"&amp;$AC42&amp;"'!"&amp;"$L$13",TRUE),Cockpit!$J$2:$L$6,3,FALSE),0)</f>
        <v>0</v>
      </c>
      <c r="H42" t="e">
        <f t="shared" ca="1" si="6"/>
        <v>#REF!</v>
      </c>
      <c r="I42" t="e">
        <f t="shared" ca="1" si="7"/>
        <v>#REF!</v>
      </c>
      <c r="J42" t="str">
        <f ca="1">IFERROR(VLOOKUP(H42,Cockpit!$A$20:$D$244,4,FALSE),"AK")</f>
        <v>AK</v>
      </c>
      <c r="K42">
        <f ca="1">IFERROR(VLOOKUP(INDIRECT("'"&amp;$AC42&amp;"'!"&amp;"$c$14",TRUE),Cockpit!$A$11:$C$15,3,FALSE),0)</f>
        <v>0</v>
      </c>
      <c r="L42">
        <f ca="1">IFERROR(VLOOKUP(INDIRECT("'"&amp;$AC42&amp;"'!"&amp;"$L$20",TRUE),Cockpit!$F$11:$H$12,3,FALSE),0)</f>
        <v>0</v>
      </c>
      <c r="M42" t="e">
        <f ca="1">IF(OR(INDIRECT("'"&amp;$AC42&amp;"'!"&amp;"$I$23",TRUE)=Cockpit!J$11,INDIRECT("'"&amp;$AC42&amp;"'!"&amp;"$M$23",TRUE)=Cockpit!J$14),"Tief","Hoch")</f>
        <v>#REF!</v>
      </c>
      <c r="N42" t="e">
        <f ca="1">IF(INDIRECT("'"&amp;$AC42&amp;"'!"&amp;"$I$25",TRUE)=Cockpit!$F$11,"Hoch","Tief")</f>
        <v>#REF!</v>
      </c>
      <c r="O42">
        <f ca="1">IFERROR(VLOOKUP(INDIRECT("'"&amp;$AC42&amp;"'!"&amp;"$M$34",TRUE),Cockpit!$F$11:$H$12,3,FALSE),0)</f>
        <v>0</v>
      </c>
      <c r="P42">
        <f ca="1">IFERROR(VLOOKUP(INDIRECT("'"&amp;$AC42&amp;"'!"&amp;"$J$45",TRUE),Cockpit!$F$11:$H$12,3,FALSE),0)</f>
        <v>0</v>
      </c>
      <c r="Q42" t="str">
        <f t="shared" ca="1" si="8"/>
        <v>Deutschkurs</v>
      </c>
      <c r="R42" s="8" t="e">
        <f t="shared" ca="1" si="9"/>
        <v>#REF!</v>
      </c>
      <c r="S42">
        <f ca="1">IFERROR(VLOOKUP(INDIRECT("'"&amp;$AC42&amp;"'!"&amp;"$I$5",TRUE),Cockpit!$A$2:$C$7,3,FALSE),0)</f>
        <v>0</v>
      </c>
      <c r="T42" s="9" t="e">
        <f t="shared" ca="1" si="10"/>
        <v>#REF!</v>
      </c>
      <c r="U42" s="9" t="e">
        <f ca="1">IF(OR(J42="AK",K42="Anderer Status",L42="Ja",M42="Hoch",N42="Hoch",O42="Nein",P42="Nein",S42="Anderes Niveau",Z42="Nein",AA42="Nein"),0,IF(T42&gt;Cockpit!$H$15,Cockpit!$H$15,T42))</f>
        <v>#REF!</v>
      </c>
      <c r="V42" s="6" t="e">
        <f t="shared" ca="1" si="11"/>
        <v>#REF!</v>
      </c>
      <c r="W42" s="6" t="e">
        <f t="shared" ca="1" si="12"/>
        <v>#REF!</v>
      </c>
      <c r="X42" s="8" t="e">
        <f t="shared" ca="1" si="13"/>
        <v>#REF!</v>
      </c>
      <c r="Y42" s="9" t="e">
        <f t="shared" ca="1" si="14"/>
        <v>#REF!</v>
      </c>
      <c r="Z42" t="e">
        <f t="shared" ca="1" si="15"/>
        <v>#REF!</v>
      </c>
      <c r="AA42" t="e">
        <f t="shared" ca="1" si="0"/>
        <v>#REF!</v>
      </c>
      <c r="AB42">
        <f ca="1">IFERROR(VLOOKUP(R42,Cockpit!$E$20:$F$45,2,FALSE),0)</f>
        <v>0</v>
      </c>
      <c r="AC42">
        <v>41</v>
      </c>
      <c r="AD42" t="e">
        <f t="shared" ca="1" si="16"/>
        <v>#REF!</v>
      </c>
      <c r="AE42" t="e">
        <f t="shared" ca="1" si="17"/>
        <v>#REF!</v>
      </c>
      <c r="AF42" t="e">
        <f t="shared" ca="1" si="18"/>
        <v>#REF!</v>
      </c>
      <c r="AG42" t="e">
        <f t="shared" ca="1" si="19"/>
        <v>#REF!</v>
      </c>
      <c r="AH42" t="e">
        <f t="shared" ca="1" si="20"/>
        <v>#REF!</v>
      </c>
      <c r="AI42" t="e">
        <f t="shared" ca="1" si="21"/>
        <v>#REF!</v>
      </c>
      <c r="AJ42" t="e">
        <f t="shared" ca="1" si="22"/>
        <v>#REF!</v>
      </c>
      <c r="AK42" t="e">
        <f t="shared" ca="1" si="23"/>
        <v>#REF!</v>
      </c>
      <c r="AL42" t="e">
        <f t="shared" ca="1" si="24"/>
        <v>#REF!</v>
      </c>
      <c r="AM42" t="e">
        <f t="shared" ca="1" si="25"/>
        <v>#REF!</v>
      </c>
      <c r="AN42" t="e">
        <f t="shared" ca="1" si="26"/>
        <v>#REF!</v>
      </c>
      <c r="AO42" t="e">
        <f t="shared" ca="1" si="27"/>
        <v>#REF!</v>
      </c>
      <c r="AP42" t="e">
        <f t="shared" ca="1" si="28"/>
        <v>#REF!</v>
      </c>
      <c r="AQ42" t="e">
        <f t="shared" ca="1" si="29"/>
        <v>#REF!</v>
      </c>
      <c r="AR42" t="e">
        <f t="shared" ca="1" si="30"/>
        <v>#REF!</v>
      </c>
      <c r="AS42" t="e">
        <f t="shared" ca="1" si="31"/>
        <v>#REF!</v>
      </c>
      <c r="AT42" t="e">
        <f t="shared" ca="1" si="32"/>
        <v>#REF!</v>
      </c>
    </row>
    <row r="43" spans="1:46" x14ac:dyDescent="0.2">
      <c r="A43" s="6" t="e">
        <f t="shared" ca="1" si="1"/>
        <v>#REF!</v>
      </c>
      <c r="B43" s="6">
        <f t="shared" ca="1" si="2"/>
        <v>45645</v>
      </c>
      <c r="C43" s="7" t="e">
        <f t="shared" ca="1" si="3"/>
        <v>#REF!</v>
      </c>
      <c r="D43" t="e">
        <f t="shared" ca="1" si="4"/>
        <v>#REF!</v>
      </c>
      <c r="E43" t="e">
        <f t="shared" ca="1" si="5"/>
        <v>#REF!</v>
      </c>
      <c r="F43">
        <f ca="1">IFERROR(VLOOKUP(INDIRECT("'"&amp;$AC43&amp;"'!"&amp;"$C$13",TRUE),Cockpit!$F$2:$H$3,3,FALSE),0)</f>
        <v>0</v>
      </c>
      <c r="G43">
        <f ca="1">IFERROR(VLOOKUP(INDIRECT("'"&amp;$AC43&amp;"'!"&amp;"$L$13",TRUE),Cockpit!$J$2:$L$6,3,FALSE),0)</f>
        <v>0</v>
      </c>
      <c r="H43" t="e">
        <f t="shared" ca="1" si="6"/>
        <v>#REF!</v>
      </c>
      <c r="I43" t="e">
        <f t="shared" ca="1" si="7"/>
        <v>#REF!</v>
      </c>
      <c r="J43" t="str">
        <f ca="1">IFERROR(VLOOKUP(H43,Cockpit!$A$20:$D$244,4,FALSE),"AK")</f>
        <v>AK</v>
      </c>
      <c r="K43">
        <f ca="1">IFERROR(VLOOKUP(INDIRECT("'"&amp;$AC43&amp;"'!"&amp;"$c$14",TRUE),Cockpit!$A$11:$C$15,3,FALSE),0)</f>
        <v>0</v>
      </c>
      <c r="L43">
        <f ca="1">IFERROR(VLOOKUP(INDIRECT("'"&amp;$AC43&amp;"'!"&amp;"$L$20",TRUE),Cockpit!$F$11:$H$12,3,FALSE),0)</f>
        <v>0</v>
      </c>
      <c r="M43" t="e">
        <f ca="1">IF(OR(INDIRECT("'"&amp;$AC43&amp;"'!"&amp;"$I$23",TRUE)=Cockpit!J$11,INDIRECT("'"&amp;$AC43&amp;"'!"&amp;"$M$23",TRUE)=Cockpit!J$14),"Tief","Hoch")</f>
        <v>#REF!</v>
      </c>
      <c r="N43" t="e">
        <f ca="1">IF(INDIRECT("'"&amp;$AC43&amp;"'!"&amp;"$I$25",TRUE)=Cockpit!$F$11,"Hoch","Tief")</f>
        <v>#REF!</v>
      </c>
      <c r="O43">
        <f ca="1">IFERROR(VLOOKUP(INDIRECT("'"&amp;$AC43&amp;"'!"&amp;"$M$34",TRUE),Cockpit!$F$11:$H$12,3,FALSE),0)</f>
        <v>0</v>
      </c>
      <c r="P43">
        <f ca="1">IFERROR(VLOOKUP(INDIRECT("'"&amp;$AC43&amp;"'!"&amp;"$J$45",TRUE),Cockpit!$F$11:$H$12,3,FALSE),0)</f>
        <v>0</v>
      </c>
      <c r="Q43" t="str">
        <f t="shared" ca="1" si="8"/>
        <v>Deutschkurs</v>
      </c>
      <c r="R43" s="8" t="e">
        <f t="shared" ca="1" si="9"/>
        <v>#REF!</v>
      </c>
      <c r="S43">
        <f ca="1">IFERROR(VLOOKUP(INDIRECT("'"&amp;$AC43&amp;"'!"&amp;"$I$5",TRUE),Cockpit!$A$2:$C$7,3,FALSE),0)</f>
        <v>0</v>
      </c>
      <c r="T43" s="9" t="e">
        <f t="shared" ca="1" si="10"/>
        <v>#REF!</v>
      </c>
      <c r="U43" s="9" t="e">
        <f ca="1">IF(OR(J43="AK",K43="Anderer Status",L43="Ja",M43="Hoch",N43="Hoch",O43="Nein",P43="Nein",S43="Anderes Niveau",Z43="Nein",AA43="Nein"),0,IF(T43&gt;Cockpit!$H$15,Cockpit!$H$15,T43))</f>
        <v>#REF!</v>
      </c>
      <c r="V43" s="6" t="e">
        <f t="shared" ca="1" si="11"/>
        <v>#REF!</v>
      </c>
      <c r="W43" s="6" t="e">
        <f t="shared" ca="1" si="12"/>
        <v>#REF!</v>
      </c>
      <c r="X43" s="8" t="e">
        <f t="shared" ca="1" si="13"/>
        <v>#REF!</v>
      </c>
      <c r="Y43" s="9" t="e">
        <f t="shared" ca="1" si="14"/>
        <v>#REF!</v>
      </c>
      <c r="Z43" t="e">
        <f t="shared" ca="1" si="15"/>
        <v>#REF!</v>
      </c>
      <c r="AA43" t="e">
        <f t="shared" ca="1" si="0"/>
        <v>#REF!</v>
      </c>
      <c r="AB43">
        <f ca="1">IFERROR(VLOOKUP(R43,Cockpit!$E$20:$F$45,2,FALSE),0)</f>
        <v>0</v>
      </c>
      <c r="AC43">
        <v>42</v>
      </c>
      <c r="AD43" t="e">
        <f t="shared" ca="1" si="16"/>
        <v>#REF!</v>
      </c>
      <c r="AE43" t="e">
        <f t="shared" ca="1" si="17"/>
        <v>#REF!</v>
      </c>
      <c r="AF43" t="e">
        <f t="shared" ca="1" si="18"/>
        <v>#REF!</v>
      </c>
      <c r="AG43" t="e">
        <f t="shared" ca="1" si="19"/>
        <v>#REF!</v>
      </c>
      <c r="AH43" t="e">
        <f t="shared" ca="1" si="20"/>
        <v>#REF!</v>
      </c>
      <c r="AI43" t="e">
        <f t="shared" ca="1" si="21"/>
        <v>#REF!</v>
      </c>
      <c r="AJ43" t="e">
        <f t="shared" ca="1" si="22"/>
        <v>#REF!</v>
      </c>
      <c r="AK43" t="e">
        <f t="shared" ca="1" si="23"/>
        <v>#REF!</v>
      </c>
      <c r="AL43" t="e">
        <f t="shared" ca="1" si="24"/>
        <v>#REF!</v>
      </c>
      <c r="AM43" t="e">
        <f t="shared" ca="1" si="25"/>
        <v>#REF!</v>
      </c>
      <c r="AN43" t="e">
        <f t="shared" ca="1" si="26"/>
        <v>#REF!</v>
      </c>
      <c r="AO43" t="e">
        <f t="shared" ca="1" si="27"/>
        <v>#REF!</v>
      </c>
      <c r="AP43" t="e">
        <f t="shared" ca="1" si="28"/>
        <v>#REF!</v>
      </c>
      <c r="AQ43" t="e">
        <f t="shared" ca="1" si="29"/>
        <v>#REF!</v>
      </c>
      <c r="AR43" t="e">
        <f t="shared" ca="1" si="30"/>
        <v>#REF!</v>
      </c>
      <c r="AS43" t="e">
        <f t="shared" ca="1" si="31"/>
        <v>#REF!</v>
      </c>
      <c r="AT43" t="e">
        <f t="shared" ca="1" si="32"/>
        <v>#REF!</v>
      </c>
    </row>
    <row r="44" spans="1:46" x14ac:dyDescent="0.2">
      <c r="A44" s="6" t="e">
        <f t="shared" ca="1" si="1"/>
        <v>#REF!</v>
      </c>
      <c r="B44" s="6">
        <f t="shared" ca="1" si="2"/>
        <v>45645</v>
      </c>
      <c r="C44" s="7" t="e">
        <f t="shared" ca="1" si="3"/>
        <v>#REF!</v>
      </c>
      <c r="D44" t="e">
        <f t="shared" ca="1" si="4"/>
        <v>#REF!</v>
      </c>
      <c r="E44" t="e">
        <f t="shared" ca="1" si="5"/>
        <v>#REF!</v>
      </c>
      <c r="F44">
        <f ca="1">IFERROR(VLOOKUP(INDIRECT("'"&amp;$AC44&amp;"'!"&amp;"$C$13",TRUE),Cockpit!$F$2:$H$3,3,FALSE),0)</f>
        <v>0</v>
      </c>
      <c r="G44">
        <f ca="1">IFERROR(VLOOKUP(INDIRECT("'"&amp;$AC44&amp;"'!"&amp;"$L$13",TRUE),Cockpit!$J$2:$L$6,3,FALSE),0)</f>
        <v>0</v>
      </c>
      <c r="H44" t="e">
        <f t="shared" ca="1" si="6"/>
        <v>#REF!</v>
      </c>
      <c r="I44" t="e">
        <f t="shared" ca="1" si="7"/>
        <v>#REF!</v>
      </c>
      <c r="J44" t="str">
        <f ca="1">IFERROR(VLOOKUP(H44,Cockpit!$A$20:$D$244,4,FALSE),"AK")</f>
        <v>AK</v>
      </c>
      <c r="K44">
        <f ca="1">IFERROR(VLOOKUP(INDIRECT("'"&amp;$AC44&amp;"'!"&amp;"$c$14",TRUE),Cockpit!$A$11:$C$15,3,FALSE),0)</f>
        <v>0</v>
      </c>
      <c r="L44">
        <f ca="1">IFERROR(VLOOKUP(INDIRECT("'"&amp;$AC44&amp;"'!"&amp;"$L$20",TRUE),Cockpit!$F$11:$H$12,3,FALSE),0)</f>
        <v>0</v>
      </c>
      <c r="M44" t="e">
        <f ca="1">IF(OR(INDIRECT("'"&amp;$AC44&amp;"'!"&amp;"$I$23",TRUE)=Cockpit!J$11,INDIRECT("'"&amp;$AC44&amp;"'!"&amp;"$M$23",TRUE)=Cockpit!J$14),"Tief","Hoch")</f>
        <v>#REF!</v>
      </c>
      <c r="N44" t="e">
        <f ca="1">IF(INDIRECT("'"&amp;$AC44&amp;"'!"&amp;"$I$25",TRUE)=Cockpit!$F$11,"Hoch","Tief")</f>
        <v>#REF!</v>
      </c>
      <c r="O44">
        <f ca="1">IFERROR(VLOOKUP(INDIRECT("'"&amp;$AC44&amp;"'!"&amp;"$M$34",TRUE),Cockpit!$F$11:$H$12,3,FALSE),0)</f>
        <v>0</v>
      </c>
      <c r="P44">
        <f ca="1">IFERROR(VLOOKUP(INDIRECT("'"&amp;$AC44&amp;"'!"&amp;"$J$45",TRUE),Cockpit!$F$11:$H$12,3,FALSE),0)</f>
        <v>0</v>
      </c>
      <c r="Q44" t="str">
        <f t="shared" ca="1" si="8"/>
        <v>Deutschkurs</v>
      </c>
      <c r="R44" s="8" t="e">
        <f t="shared" ca="1" si="9"/>
        <v>#REF!</v>
      </c>
      <c r="S44">
        <f ca="1">IFERROR(VLOOKUP(INDIRECT("'"&amp;$AC44&amp;"'!"&amp;"$I$5",TRUE),Cockpit!$A$2:$C$7,3,FALSE),0)</f>
        <v>0</v>
      </c>
      <c r="T44" s="9" t="e">
        <f t="shared" ca="1" si="10"/>
        <v>#REF!</v>
      </c>
      <c r="U44" s="9" t="e">
        <f ca="1">IF(OR(J44="AK",K44="Anderer Status",L44="Ja",M44="Hoch",N44="Hoch",O44="Nein",P44="Nein",S44="Anderes Niveau",Z44="Nein",AA44="Nein"),0,IF(T44&gt;Cockpit!$H$15,Cockpit!$H$15,T44))</f>
        <v>#REF!</v>
      </c>
      <c r="V44" s="6" t="e">
        <f t="shared" ca="1" si="11"/>
        <v>#REF!</v>
      </c>
      <c r="W44" s="6" t="e">
        <f t="shared" ca="1" si="12"/>
        <v>#REF!</v>
      </c>
      <c r="X44" s="8" t="e">
        <f t="shared" ca="1" si="13"/>
        <v>#REF!</v>
      </c>
      <c r="Y44" s="9" t="e">
        <f t="shared" ca="1" si="14"/>
        <v>#REF!</v>
      </c>
      <c r="Z44" t="e">
        <f t="shared" ca="1" si="15"/>
        <v>#REF!</v>
      </c>
      <c r="AA44" t="e">
        <f t="shared" ca="1" si="0"/>
        <v>#REF!</v>
      </c>
      <c r="AB44">
        <f ca="1">IFERROR(VLOOKUP(R44,Cockpit!$E$20:$F$45,2,FALSE),0)</f>
        <v>0</v>
      </c>
      <c r="AC44">
        <v>43</v>
      </c>
      <c r="AD44" t="e">
        <f t="shared" ca="1" si="16"/>
        <v>#REF!</v>
      </c>
      <c r="AE44" t="e">
        <f t="shared" ca="1" si="17"/>
        <v>#REF!</v>
      </c>
      <c r="AF44" t="e">
        <f t="shared" ca="1" si="18"/>
        <v>#REF!</v>
      </c>
      <c r="AG44" t="e">
        <f t="shared" ca="1" si="19"/>
        <v>#REF!</v>
      </c>
      <c r="AH44" t="e">
        <f t="shared" ca="1" si="20"/>
        <v>#REF!</v>
      </c>
      <c r="AI44" t="e">
        <f t="shared" ca="1" si="21"/>
        <v>#REF!</v>
      </c>
      <c r="AJ44" t="e">
        <f t="shared" ca="1" si="22"/>
        <v>#REF!</v>
      </c>
      <c r="AK44" t="e">
        <f t="shared" ca="1" si="23"/>
        <v>#REF!</v>
      </c>
      <c r="AL44" t="e">
        <f t="shared" ca="1" si="24"/>
        <v>#REF!</v>
      </c>
      <c r="AM44" t="e">
        <f t="shared" ca="1" si="25"/>
        <v>#REF!</v>
      </c>
      <c r="AN44" t="e">
        <f t="shared" ca="1" si="26"/>
        <v>#REF!</v>
      </c>
      <c r="AO44" t="e">
        <f t="shared" ca="1" si="27"/>
        <v>#REF!</v>
      </c>
      <c r="AP44" t="e">
        <f t="shared" ca="1" si="28"/>
        <v>#REF!</v>
      </c>
      <c r="AQ44" t="e">
        <f t="shared" ca="1" si="29"/>
        <v>#REF!</v>
      </c>
      <c r="AR44" t="e">
        <f t="shared" ca="1" si="30"/>
        <v>#REF!</v>
      </c>
      <c r="AS44" t="e">
        <f t="shared" ca="1" si="31"/>
        <v>#REF!</v>
      </c>
      <c r="AT44" t="e">
        <f t="shared" ca="1" si="32"/>
        <v>#REF!</v>
      </c>
    </row>
    <row r="45" spans="1:46" x14ac:dyDescent="0.2">
      <c r="A45" s="6" t="e">
        <f t="shared" ca="1" si="1"/>
        <v>#REF!</v>
      </c>
      <c r="B45" s="6">
        <f t="shared" ca="1" si="2"/>
        <v>45645</v>
      </c>
      <c r="C45" s="7" t="e">
        <f t="shared" ca="1" si="3"/>
        <v>#REF!</v>
      </c>
      <c r="D45" t="e">
        <f t="shared" ca="1" si="4"/>
        <v>#REF!</v>
      </c>
      <c r="E45" t="e">
        <f t="shared" ca="1" si="5"/>
        <v>#REF!</v>
      </c>
      <c r="F45">
        <f ca="1">IFERROR(VLOOKUP(INDIRECT("'"&amp;$AC45&amp;"'!"&amp;"$C$13",TRUE),Cockpit!$F$2:$H$3,3,FALSE),0)</f>
        <v>0</v>
      </c>
      <c r="G45">
        <f ca="1">IFERROR(VLOOKUP(INDIRECT("'"&amp;$AC45&amp;"'!"&amp;"$L$13",TRUE),Cockpit!$J$2:$L$6,3,FALSE),0)</f>
        <v>0</v>
      </c>
      <c r="H45" t="e">
        <f t="shared" ca="1" si="6"/>
        <v>#REF!</v>
      </c>
      <c r="I45" t="e">
        <f t="shared" ca="1" si="7"/>
        <v>#REF!</v>
      </c>
      <c r="J45" t="str">
        <f ca="1">IFERROR(VLOOKUP(H45,Cockpit!$A$20:$D$244,4,FALSE),"AK")</f>
        <v>AK</v>
      </c>
      <c r="K45">
        <f ca="1">IFERROR(VLOOKUP(INDIRECT("'"&amp;$AC45&amp;"'!"&amp;"$c$14",TRUE),Cockpit!$A$11:$C$15,3,FALSE),0)</f>
        <v>0</v>
      </c>
      <c r="L45">
        <f ca="1">IFERROR(VLOOKUP(INDIRECT("'"&amp;$AC45&amp;"'!"&amp;"$L$20",TRUE),Cockpit!$F$11:$H$12,3,FALSE),0)</f>
        <v>0</v>
      </c>
      <c r="M45" t="e">
        <f ca="1">IF(OR(INDIRECT("'"&amp;$AC45&amp;"'!"&amp;"$I$23",TRUE)=Cockpit!J$11,INDIRECT("'"&amp;$AC45&amp;"'!"&amp;"$M$23",TRUE)=Cockpit!J$14),"Tief","Hoch")</f>
        <v>#REF!</v>
      </c>
      <c r="N45" t="e">
        <f ca="1">IF(INDIRECT("'"&amp;$AC45&amp;"'!"&amp;"$I$25",TRUE)=Cockpit!$F$11,"Hoch","Tief")</f>
        <v>#REF!</v>
      </c>
      <c r="O45">
        <f ca="1">IFERROR(VLOOKUP(INDIRECT("'"&amp;$AC45&amp;"'!"&amp;"$M$34",TRUE),Cockpit!$F$11:$H$12,3,FALSE),0)</f>
        <v>0</v>
      </c>
      <c r="P45">
        <f ca="1">IFERROR(VLOOKUP(INDIRECT("'"&amp;$AC45&amp;"'!"&amp;"$J$45",TRUE),Cockpit!$F$11:$H$12,3,FALSE),0)</f>
        <v>0</v>
      </c>
      <c r="Q45" t="str">
        <f t="shared" ca="1" si="8"/>
        <v>Deutschkurs</v>
      </c>
      <c r="R45" s="8" t="e">
        <f t="shared" ca="1" si="9"/>
        <v>#REF!</v>
      </c>
      <c r="S45">
        <f ca="1">IFERROR(VLOOKUP(INDIRECT("'"&amp;$AC45&amp;"'!"&amp;"$I$5",TRUE),Cockpit!$A$2:$C$7,3,FALSE),0)</f>
        <v>0</v>
      </c>
      <c r="T45" s="9" t="e">
        <f t="shared" ca="1" si="10"/>
        <v>#REF!</v>
      </c>
      <c r="U45" s="9" t="e">
        <f ca="1">IF(OR(J45="AK",K45="Anderer Status",L45="Ja",M45="Hoch",N45="Hoch",O45="Nein",P45="Nein",S45="Anderes Niveau",Z45="Nein",AA45="Nein"),0,IF(T45&gt;Cockpit!$H$15,Cockpit!$H$15,T45))</f>
        <v>#REF!</v>
      </c>
      <c r="V45" s="6" t="e">
        <f t="shared" ca="1" si="11"/>
        <v>#REF!</v>
      </c>
      <c r="W45" s="6" t="e">
        <f t="shared" ca="1" si="12"/>
        <v>#REF!</v>
      </c>
      <c r="X45" s="8" t="e">
        <f t="shared" ca="1" si="13"/>
        <v>#REF!</v>
      </c>
      <c r="Y45" s="9" t="e">
        <f t="shared" ca="1" si="14"/>
        <v>#REF!</v>
      </c>
      <c r="Z45" t="e">
        <f t="shared" ca="1" si="15"/>
        <v>#REF!</v>
      </c>
      <c r="AA45" t="e">
        <f t="shared" ca="1" si="0"/>
        <v>#REF!</v>
      </c>
      <c r="AB45">
        <f ca="1">IFERROR(VLOOKUP(R45,Cockpit!$E$20:$F$45,2,FALSE),0)</f>
        <v>0</v>
      </c>
      <c r="AC45">
        <v>44</v>
      </c>
      <c r="AD45" t="e">
        <f t="shared" ca="1" si="16"/>
        <v>#REF!</v>
      </c>
      <c r="AE45" t="e">
        <f t="shared" ca="1" si="17"/>
        <v>#REF!</v>
      </c>
      <c r="AF45" t="e">
        <f t="shared" ca="1" si="18"/>
        <v>#REF!</v>
      </c>
      <c r="AG45" t="e">
        <f t="shared" ca="1" si="19"/>
        <v>#REF!</v>
      </c>
      <c r="AH45" t="e">
        <f t="shared" ca="1" si="20"/>
        <v>#REF!</v>
      </c>
      <c r="AI45" t="e">
        <f t="shared" ca="1" si="21"/>
        <v>#REF!</v>
      </c>
      <c r="AJ45" t="e">
        <f t="shared" ca="1" si="22"/>
        <v>#REF!</v>
      </c>
      <c r="AK45" t="e">
        <f t="shared" ca="1" si="23"/>
        <v>#REF!</v>
      </c>
      <c r="AL45" t="e">
        <f t="shared" ca="1" si="24"/>
        <v>#REF!</v>
      </c>
      <c r="AM45" t="e">
        <f t="shared" ca="1" si="25"/>
        <v>#REF!</v>
      </c>
      <c r="AN45" t="e">
        <f t="shared" ca="1" si="26"/>
        <v>#REF!</v>
      </c>
      <c r="AO45" t="e">
        <f t="shared" ca="1" si="27"/>
        <v>#REF!</v>
      </c>
      <c r="AP45" t="e">
        <f t="shared" ca="1" si="28"/>
        <v>#REF!</v>
      </c>
      <c r="AQ45" t="e">
        <f t="shared" ca="1" si="29"/>
        <v>#REF!</v>
      </c>
      <c r="AR45" t="e">
        <f t="shared" ca="1" si="30"/>
        <v>#REF!</v>
      </c>
      <c r="AS45" t="e">
        <f t="shared" ca="1" si="31"/>
        <v>#REF!</v>
      </c>
      <c r="AT45" t="e">
        <f t="shared" ca="1" si="32"/>
        <v>#REF!</v>
      </c>
    </row>
    <row r="46" spans="1:46" x14ac:dyDescent="0.2">
      <c r="A46" s="6" t="e">
        <f t="shared" ca="1" si="1"/>
        <v>#REF!</v>
      </c>
      <c r="B46" s="6">
        <f t="shared" ca="1" si="2"/>
        <v>45645</v>
      </c>
      <c r="C46" s="7" t="e">
        <f t="shared" ca="1" si="3"/>
        <v>#REF!</v>
      </c>
      <c r="D46" t="e">
        <f t="shared" ca="1" si="4"/>
        <v>#REF!</v>
      </c>
      <c r="E46" t="e">
        <f t="shared" ca="1" si="5"/>
        <v>#REF!</v>
      </c>
      <c r="F46">
        <f ca="1">IFERROR(VLOOKUP(INDIRECT("'"&amp;$AC46&amp;"'!"&amp;"$C$13",TRUE),Cockpit!$F$2:$H$3,3,FALSE),0)</f>
        <v>0</v>
      </c>
      <c r="G46">
        <f ca="1">IFERROR(VLOOKUP(INDIRECT("'"&amp;$AC46&amp;"'!"&amp;"$L$13",TRUE),Cockpit!$J$2:$L$6,3,FALSE),0)</f>
        <v>0</v>
      </c>
      <c r="H46" t="e">
        <f t="shared" ca="1" si="6"/>
        <v>#REF!</v>
      </c>
      <c r="I46" t="e">
        <f t="shared" ca="1" si="7"/>
        <v>#REF!</v>
      </c>
      <c r="J46" t="str">
        <f ca="1">IFERROR(VLOOKUP(H46,Cockpit!$A$20:$D$244,4,FALSE),"AK")</f>
        <v>AK</v>
      </c>
      <c r="K46">
        <f ca="1">IFERROR(VLOOKUP(INDIRECT("'"&amp;$AC46&amp;"'!"&amp;"$c$14",TRUE),Cockpit!$A$11:$C$15,3,FALSE),0)</f>
        <v>0</v>
      </c>
      <c r="L46">
        <f ca="1">IFERROR(VLOOKUP(INDIRECT("'"&amp;$AC46&amp;"'!"&amp;"$L$20",TRUE),Cockpit!$F$11:$H$12,3,FALSE),0)</f>
        <v>0</v>
      </c>
      <c r="M46" t="e">
        <f ca="1">IF(OR(INDIRECT("'"&amp;$AC46&amp;"'!"&amp;"$I$23",TRUE)=Cockpit!J$11,INDIRECT("'"&amp;$AC46&amp;"'!"&amp;"$M$23",TRUE)=Cockpit!J$14),"Tief","Hoch")</f>
        <v>#REF!</v>
      </c>
      <c r="N46" t="e">
        <f ca="1">IF(INDIRECT("'"&amp;$AC46&amp;"'!"&amp;"$I$25",TRUE)=Cockpit!$F$11,"Hoch","Tief")</f>
        <v>#REF!</v>
      </c>
      <c r="O46">
        <f ca="1">IFERROR(VLOOKUP(INDIRECT("'"&amp;$AC46&amp;"'!"&amp;"$M$34",TRUE),Cockpit!$F$11:$H$12,3,FALSE),0)</f>
        <v>0</v>
      </c>
      <c r="P46">
        <f ca="1">IFERROR(VLOOKUP(INDIRECT("'"&amp;$AC46&amp;"'!"&amp;"$J$45",TRUE),Cockpit!$F$11:$H$12,3,FALSE),0)</f>
        <v>0</v>
      </c>
      <c r="Q46" t="str">
        <f t="shared" ca="1" si="8"/>
        <v>Deutschkurs</v>
      </c>
      <c r="R46" s="8" t="e">
        <f t="shared" ca="1" si="9"/>
        <v>#REF!</v>
      </c>
      <c r="S46">
        <f ca="1">IFERROR(VLOOKUP(INDIRECT("'"&amp;$AC46&amp;"'!"&amp;"$I$5",TRUE),Cockpit!$A$2:$C$7,3,FALSE),0)</f>
        <v>0</v>
      </c>
      <c r="T46" s="9" t="e">
        <f t="shared" ca="1" si="10"/>
        <v>#REF!</v>
      </c>
      <c r="U46" s="9" t="e">
        <f ca="1">IF(OR(J46="AK",K46="Anderer Status",L46="Ja",M46="Hoch",N46="Hoch",O46="Nein",P46="Nein",S46="Anderes Niveau",Z46="Nein",AA46="Nein"),0,IF(T46&gt;Cockpit!$H$15,Cockpit!$H$15,T46))</f>
        <v>#REF!</v>
      </c>
      <c r="V46" s="6" t="e">
        <f t="shared" ca="1" si="11"/>
        <v>#REF!</v>
      </c>
      <c r="W46" s="6" t="e">
        <f t="shared" ca="1" si="12"/>
        <v>#REF!</v>
      </c>
      <c r="X46" s="8" t="e">
        <f t="shared" ca="1" si="13"/>
        <v>#REF!</v>
      </c>
      <c r="Y46" s="9" t="e">
        <f t="shared" ca="1" si="14"/>
        <v>#REF!</v>
      </c>
      <c r="Z46" t="e">
        <f t="shared" ca="1" si="15"/>
        <v>#REF!</v>
      </c>
      <c r="AA46" t="e">
        <f t="shared" ca="1" si="0"/>
        <v>#REF!</v>
      </c>
      <c r="AB46">
        <f ca="1">IFERROR(VLOOKUP(R46,Cockpit!$E$20:$F$45,2,FALSE),0)</f>
        <v>0</v>
      </c>
      <c r="AC46">
        <v>45</v>
      </c>
      <c r="AD46" t="e">
        <f t="shared" ca="1" si="16"/>
        <v>#REF!</v>
      </c>
      <c r="AE46" t="e">
        <f t="shared" ca="1" si="17"/>
        <v>#REF!</v>
      </c>
      <c r="AF46" t="e">
        <f t="shared" ca="1" si="18"/>
        <v>#REF!</v>
      </c>
      <c r="AG46" t="e">
        <f t="shared" ca="1" si="19"/>
        <v>#REF!</v>
      </c>
      <c r="AH46" t="e">
        <f t="shared" ca="1" si="20"/>
        <v>#REF!</v>
      </c>
      <c r="AI46" t="e">
        <f t="shared" ca="1" si="21"/>
        <v>#REF!</v>
      </c>
      <c r="AJ46" t="e">
        <f t="shared" ca="1" si="22"/>
        <v>#REF!</v>
      </c>
      <c r="AK46" t="e">
        <f t="shared" ca="1" si="23"/>
        <v>#REF!</v>
      </c>
      <c r="AL46" t="e">
        <f t="shared" ca="1" si="24"/>
        <v>#REF!</v>
      </c>
      <c r="AM46" t="e">
        <f t="shared" ca="1" si="25"/>
        <v>#REF!</v>
      </c>
      <c r="AN46" t="e">
        <f t="shared" ca="1" si="26"/>
        <v>#REF!</v>
      </c>
      <c r="AO46" t="e">
        <f t="shared" ca="1" si="27"/>
        <v>#REF!</v>
      </c>
      <c r="AP46" t="e">
        <f t="shared" ca="1" si="28"/>
        <v>#REF!</v>
      </c>
      <c r="AQ46" t="e">
        <f t="shared" ca="1" si="29"/>
        <v>#REF!</v>
      </c>
      <c r="AR46" t="e">
        <f t="shared" ca="1" si="30"/>
        <v>#REF!</v>
      </c>
      <c r="AS46" t="e">
        <f t="shared" ca="1" si="31"/>
        <v>#REF!</v>
      </c>
      <c r="AT46" t="e">
        <f t="shared" ca="1" si="32"/>
        <v>#REF!</v>
      </c>
    </row>
    <row r="47" spans="1:46" x14ac:dyDescent="0.2">
      <c r="A47" s="6" t="e">
        <f t="shared" ca="1" si="1"/>
        <v>#REF!</v>
      </c>
      <c r="B47" s="6">
        <f t="shared" ca="1" si="2"/>
        <v>45645</v>
      </c>
      <c r="C47" s="7" t="e">
        <f t="shared" ca="1" si="3"/>
        <v>#REF!</v>
      </c>
      <c r="D47" t="e">
        <f t="shared" ca="1" si="4"/>
        <v>#REF!</v>
      </c>
      <c r="E47" t="e">
        <f t="shared" ca="1" si="5"/>
        <v>#REF!</v>
      </c>
      <c r="F47">
        <f ca="1">IFERROR(VLOOKUP(INDIRECT("'"&amp;$AC47&amp;"'!"&amp;"$C$13",TRUE),Cockpit!$F$2:$H$3,3,FALSE),0)</f>
        <v>0</v>
      </c>
      <c r="G47">
        <f ca="1">IFERROR(VLOOKUP(INDIRECT("'"&amp;$AC47&amp;"'!"&amp;"$L$13",TRUE),Cockpit!$J$2:$L$6,3,FALSE),0)</f>
        <v>0</v>
      </c>
      <c r="H47" t="e">
        <f t="shared" ca="1" si="6"/>
        <v>#REF!</v>
      </c>
      <c r="I47" t="e">
        <f t="shared" ca="1" si="7"/>
        <v>#REF!</v>
      </c>
      <c r="J47" t="str">
        <f ca="1">IFERROR(VLOOKUP(H47,Cockpit!$A$20:$D$244,4,FALSE),"AK")</f>
        <v>AK</v>
      </c>
      <c r="K47">
        <f ca="1">IFERROR(VLOOKUP(INDIRECT("'"&amp;$AC47&amp;"'!"&amp;"$c$14",TRUE),Cockpit!$A$11:$C$15,3,FALSE),0)</f>
        <v>0</v>
      </c>
      <c r="L47">
        <f ca="1">IFERROR(VLOOKUP(INDIRECT("'"&amp;$AC47&amp;"'!"&amp;"$L$20",TRUE),Cockpit!$F$11:$H$12,3,FALSE),0)</f>
        <v>0</v>
      </c>
      <c r="M47" t="e">
        <f ca="1">IF(OR(INDIRECT("'"&amp;$AC47&amp;"'!"&amp;"$I$23",TRUE)=Cockpit!J$11,INDIRECT("'"&amp;$AC47&amp;"'!"&amp;"$M$23",TRUE)=Cockpit!J$14),"Tief","Hoch")</f>
        <v>#REF!</v>
      </c>
      <c r="N47" t="e">
        <f ca="1">IF(INDIRECT("'"&amp;$AC47&amp;"'!"&amp;"$I$25",TRUE)=Cockpit!$F$11,"Hoch","Tief")</f>
        <v>#REF!</v>
      </c>
      <c r="O47">
        <f ca="1">IFERROR(VLOOKUP(INDIRECT("'"&amp;$AC47&amp;"'!"&amp;"$M$34",TRUE),Cockpit!$F$11:$H$12,3,FALSE),0)</f>
        <v>0</v>
      </c>
      <c r="P47">
        <f ca="1">IFERROR(VLOOKUP(INDIRECT("'"&amp;$AC47&amp;"'!"&amp;"$J$45",TRUE),Cockpit!$F$11:$H$12,3,FALSE),0)</f>
        <v>0</v>
      </c>
      <c r="Q47" t="str">
        <f t="shared" ca="1" si="8"/>
        <v>Deutschkurs</v>
      </c>
      <c r="R47" s="8" t="e">
        <f t="shared" ca="1" si="9"/>
        <v>#REF!</v>
      </c>
      <c r="S47">
        <f ca="1">IFERROR(VLOOKUP(INDIRECT("'"&amp;$AC47&amp;"'!"&amp;"$I$5",TRUE),Cockpit!$A$2:$C$7,3,FALSE),0)</f>
        <v>0</v>
      </c>
      <c r="T47" s="9" t="e">
        <f t="shared" ca="1" si="10"/>
        <v>#REF!</v>
      </c>
      <c r="U47" s="9" t="e">
        <f ca="1">IF(OR(J47="AK",K47="Anderer Status",L47="Ja",M47="Hoch",N47="Hoch",O47="Nein",P47="Nein",S47="Anderes Niveau",Z47="Nein",AA47="Nein"),0,IF(T47&gt;Cockpit!$H$15,Cockpit!$H$15,T47))</f>
        <v>#REF!</v>
      </c>
      <c r="V47" s="6" t="e">
        <f t="shared" ca="1" si="11"/>
        <v>#REF!</v>
      </c>
      <c r="W47" s="6" t="e">
        <f t="shared" ca="1" si="12"/>
        <v>#REF!</v>
      </c>
      <c r="X47" s="8" t="e">
        <f t="shared" ca="1" si="13"/>
        <v>#REF!</v>
      </c>
      <c r="Y47" s="9" t="e">
        <f t="shared" ca="1" si="14"/>
        <v>#REF!</v>
      </c>
      <c r="Z47" t="e">
        <f t="shared" ca="1" si="15"/>
        <v>#REF!</v>
      </c>
      <c r="AA47" t="e">
        <f t="shared" ca="1" si="0"/>
        <v>#REF!</v>
      </c>
      <c r="AB47">
        <f ca="1">IFERROR(VLOOKUP(R47,Cockpit!$E$20:$F$45,2,FALSE),0)</f>
        <v>0</v>
      </c>
      <c r="AC47">
        <v>46</v>
      </c>
      <c r="AD47" t="e">
        <f t="shared" ca="1" si="16"/>
        <v>#REF!</v>
      </c>
      <c r="AE47" t="e">
        <f t="shared" ca="1" si="17"/>
        <v>#REF!</v>
      </c>
      <c r="AF47" t="e">
        <f t="shared" ca="1" si="18"/>
        <v>#REF!</v>
      </c>
      <c r="AG47" t="e">
        <f t="shared" ca="1" si="19"/>
        <v>#REF!</v>
      </c>
      <c r="AH47" t="e">
        <f t="shared" ca="1" si="20"/>
        <v>#REF!</v>
      </c>
      <c r="AI47" t="e">
        <f t="shared" ca="1" si="21"/>
        <v>#REF!</v>
      </c>
      <c r="AJ47" t="e">
        <f t="shared" ca="1" si="22"/>
        <v>#REF!</v>
      </c>
      <c r="AK47" t="e">
        <f t="shared" ca="1" si="23"/>
        <v>#REF!</v>
      </c>
      <c r="AL47" t="e">
        <f t="shared" ca="1" si="24"/>
        <v>#REF!</v>
      </c>
      <c r="AM47" t="e">
        <f t="shared" ca="1" si="25"/>
        <v>#REF!</v>
      </c>
      <c r="AN47" t="e">
        <f t="shared" ca="1" si="26"/>
        <v>#REF!</v>
      </c>
      <c r="AO47" t="e">
        <f t="shared" ca="1" si="27"/>
        <v>#REF!</v>
      </c>
      <c r="AP47" t="e">
        <f t="shared" ca="1" si="28"/>
        <v>#REF!</v>
      </c>
      <c r="AQ47" t="e">
        <f t="shared" ca="1" si="29"/>
        <v>#REF!</v>
      </c>
      <c r="AR47" t="e">
        <f t="shared" ca="1" si="30"/>
        <v>#REF!</v>
      </c>
      <c r="AS47" t="e">
        <f t="shared" ca="1" si="31"/>
        <v>#REF!</v>
      </c>
      <c r="AT47" t="e">
        <f t="shared" ca="1" si="32"/>
        <v>#REF!</v>
      </c>
    </row>
    <row r="48" spans="1:46" x14ac:dyDescent="0.2">
      <c r="A48" s="6" t="e">
        <f t="shared" ca="1" si="1"/>
        <v>#REF!</v>
      </c>
      <c r="B48" s="6">
        <f t="shared" ca="1" si="2"/>
        <v>45645</v>
      </c>
      <c r="C48" s="7" t="e">
        <f t="shared" ca="1" si="3"/>
        <v>#REF!</v>
      </c>
      <c r="D48" t="e">
        <f t="shared" ca="1" si="4"/>
        <v>#REF!</v>
      </c>
      <c r="E48" t="e">
        <f t="shared" ca="1" si="5"/>
        <v>#REF!</v>
      </c>
      <c r="F48">
        <f ca="1">IFERROR(VLOOKUP(INDIRECT("'"&amp;$AC48&amp;"'!"&amp;"$C$13",TRUE),Cockpit!$F$2:$H$3,3,FALSE),0)</f>
        <v>0</v>
      </c>
      <c r="G48">
        <f ca="1">IFERROR(VLOOKUP(INDIRECT("'"&amp;$AC48&amp;"'!"&amp;"$L$13",TRUE),Cockpit!$J$2:$L$6,3,FALSE),0)</f>
        <v>0</v>
      </c>
      <c r="H48" t="e">
        <f t="shared" ca="1" si="6"/>
        <v>#REF!</v>
      </c>
      <c r="I48" t="e">
        <f t="shared" ca="1" si="7"/>
        <v>#REF!</v>
      </c>
      <c r="J48" t="str">
        <f ca="1">IFERROR(VLOOKUP(H48,Cockpit!$A$20:$D$244,4,FALSE),"AK")</f>
        <v>AK</v>
      </c>
      <c r="K48">
        <f ca="1">IFERROR(VLOOKUP(INDIRECT("'"&amp;$AC48&amp;"'!"&amp;"$c$14",TRUE),Cockpit!$A$11:$C$15,3,FALSE),0)</f>
        <v>0</v>
      </c>
      <c r="L48">
        <f ca="1">IFERROR(VLOOKUP(INDIRECT("'"&amp;$AC48&amp;"'!"&amp;"$L$20",TRUE),Cockpit!$F$11:$H$12,3,FALSE),0)</f>
        <v>0</v>
      </c>
      <c r="M48" t="e">
        <f ca="1">IF(OR(INDIRECT("'"&amp;$AC48&amp;"'!"&amp;"$I$23",TRUE)=Cockpit!J$11,INDIRECT("'"&amp;$AC48&amp;"'!"&amp;"$M$23",TRUE)=Cockpit!J$14),"Tief","Hoch")</f>
        <v>#REF!</v>
      </c>
      <c r="N48" t="e">
        <f ca="1">IF(INDIRECT("'"&amp;$AC48&amp;"'!"&amp;"$I$25",TRUE)=Cockpit!$F$11,"Hoch","Tief")</f>
        <v>#REF!</v>
      </c>
      <c r="O48">
        <f ca="1">IFERROR(VLOOKUP(INDIRECT("'"&amp;$AC48&amp;"'!"&amp;"$M$34",TRUE),Cockpit!$F$11:$H$12,3,FALSE),0)</f>
        <v>0</v>
      </c>
      <c r="P48">
        <f ca="1">IFERROR(VLOOKUP(INDIRECT("'"&amp;$AC48&amp;"'!"&amp;"$J$45",TRUE),Cockpit!$F$11:$H$12,3,FALSE),0)</f>
        <v>0</v>
      </c>
      <c r="Q48" t="str">
        <f t="shared" ca="1" si="8"/>
        <v>Deutschkurs</v>
      </c>
      <c r="R48" s="8" t="e">
        <f t="shared" ca="1" si="9"/>
        <v>#REF!</v>
      </c>
      <c r="S48">
        <f ca="1">IFERROR(VLOOKUP(INDIRECT("'"&amp;$AC48&amp;"'!"&amp;"$I$5",TRUE),Cockpit!$A$2:$C$7,3,FALSE),0)</f>
        <v>0</v>
      </c>
      <c r="T48" s="9" t="e">
        <f t="shared" ca="1" si="10"/>
        <v>#REF!</v>
      </c>
      <c r="U48" s="9" t="e">
        <f ca="1">IF(OR(J48="AK",K48="Anderer Status",L48="Ja",M48="Hoch",N48="Hoch",O48="Nein",P48="Nein",S48="Anderes Niveau",Z48="Nein",AA48="Nein"),0,IF(T48&gt;Cockpit!$H$15,Cockpit!$H$15,T48))</f>
        <v>#REF!</v>
      </c>
      <c r="V48" s="6" t="e">
        <f t="shared" ca="1" si="11"/>
        <v>#REF!</v>
      </c>
      <c r="W48" s="6" t="e">
        <f t="shared" ca="1" si="12"/>
        <v>#REF!</v>
      </c>
      <c r="X48" s="8" t="e">
        <f t="shared" ca="1" si="13"/>
        <v>#REF!</v>
      </c>
      <c r="Y48" s="9" t="e">
        <f t="shared" ca="1" si="14"/>
        <v>#REF!</v>
      </c>
      <c r="Z48" t="e">
        <f t="shared" ca="1" si="15"/>
        <v>#REF!</v>
      </c>
      <c r="AA48" t="e">
        <f t="shared" ca="1" si="0"/>
        <v>#REF!</v>
      </c>
      <c r="AB48">
        <f ca="1">IFERROR(VLOOKUP(R48,Cockpit!$E$20:$F$45,2,FALSE),0)</f>
        <v>0</v>
      </c>
      <c r="AC48">
        <v>47</v>
      </c>
      <c r="AD48" t="e">
        <f t="shared" ca="1" si="16"/>
        <v>#REF!</v>
      </c>
      <c r="AE48" t="e">
        <f t="shared" ca="1" si="17"/>
        <v>#REF!</v>
      </c>
      <c r="AF48" t="e">
        <f t="shared" ca="1" si="18"/>
        <v>#REF!</v>
      </c>
      <c r="AG48" t="e">
        <f t="shared" ca="1" si="19"/>
        <v>#REF!</v>
      </c>
      <c r="AH48" t="e">
        <f t="shared" ca="1" si="20"/>
        <v>#REF!</v>
      </c>
      <c r="AI48" t="e">
        <f t="shared" ca="1" si="21"/>
        <v>#REF!</v>
      </c>
      <c r="AJ48" t="e">
        <f t="shared" ca="1" si="22"/>
        <v>#REF!</v>
      </c>
      <c r="AK48" t="e">
        <f t="shared" ca="1" si="23"/>
        <v>#REF!</v>
      </c>
      <c r="AL48" t="e">
        <f t="shared" ca="1" si="24"/>
        <v>#REF!</v>
      </c>
      <c r="AM48" t="e">
        <f t="shared" ca="1" si="25"/>
        <v>#REF!</v>
      </c>
      <c r="AN48" t="e">
        <f t="shared" ca="1" si="26"/>
        <v>#REF!</v>
      </c>
      <c r="AO48" t="e">
        <f t="shared" ca="1" si="27"/>
        <v>#REF!</v>
      </c>
      <c r="AP48" t="e">
        <f t="shared" ca="1" si="28"/>
        <v>#REF!</v>
      </c>
      <c r="AQ48" t="e">
        <f t="shared" ca="1" si="29"/>
        <v>#REF!</v>
      </c>
      <c r="AR48" t="e">
        <f t="shared" ca="1" si="30"/>
        <v>#REF!</v>
      </c>
      <c r="AS48" t="e">
        <f t="shared" ca="1" si="31"/>
        <v>#REF!</v>
      </c>
      <c r="AT48" t="e">
        <f t="shared" ca="1" si="32"/>
        <v>#REF!</v>
      </c>
    </row>
    <row r="49" spans="1:46" x14ac:dyDescent="0.2">
      <c r="A49" s="6" t="e">
        <f t="shared" ca="1" si="1"/>
        <v>#REF!</v>
      </c>
      <c r="B49" s="6">
        <f t="shared" ca="1" si="2"/>
        <v>45645</v>
      </c>
      <c r="C49" s="7" t="e">
        <f t="shared" ca="1" si="3"/>
        <v>#REF!</v>
      </c>
      <c r="D49" t="e">
        <f t="shared" ca="1" si="4"/>
        <v>#REF!</v>
      </c>
      <c r="E49" t="e">
        <f t="shared" ca="1" si="5"/>
        <v>#REF!</v>
      </c>
      <c r="F49">
        <f ca="1">IFERROR(VLOOKUP(INDIRECT("'"&amp;$AC49&amp;"'!"&amp;"$C$13",TRUE),Cockpit!$F$2:$H$3,3,FALSE),0)</f>
        <v>0</v>
      </c>
      <c r="G49">
        <f ca="1">IFERROR(VLOOKUP(INDIRECT("'"&amp;$AC49&amp;"'!"&amp;"$L$13",TRUE),Cockpit!$J$2:$L$6,3,FALSE),0)</f>
        <v>0</v>
      </c>
      <c r="H49" t="e">
        <f t="shared" ca="1" si="6"/>
        <v>#REF!</v>
      </c>
      <c r="I49" t="e">
        <f t="shared" ca="1" si="7"/>
        <v>#REF!</v>
      </c>
      <c r="J49" t="str">
        <f ca="1">IFERROR(VLOOKUP(H49,Cockpit!$A$20:$D$244,4,FALSE),"AK")</f>
        <v>AK</v>
      </c>
      <c r="K49">
        <f ca="1">IFERROR(VLOOKUP(INDIRECT("'"&amp;$AC49&amp;"'!"&amp;"$c$14",TRUE),Cockpit!$A$11:$C$15,3,FALSE),0)</f>
        <v>0</v>
      </c>
      <c r="L49">
        <f ca="1">IFERROR(VLOOKUP(INDIRECT("'"&amp;$AC49&amp;"'!"&amp;"$L$20",TRUE),Cockpit!$F$11:$H$12,3,FALSE),0)</f>
        <v>0</v>
      </c>
      <c r="M49" t="e">
        <f ca="1">IF(OR(INDIRECT("'"&amp;$AC49&amp;"'!"&amp;"$I$23",TRUE)=Cockpit!J$11,INDIRECT("'"&amp;$AC49&amp;"'!"&amp;"$M$23",TRUE)=Cockpit!J$14),"Tief","Hoch")</f>
        <v>#REF!</v>
      </c>
      <c r="N49" t="e">
        <f ca="1">IF(INDIRECT("'"&amp;$AC49&amp;"'!"&amp;"$I$25",TRUE)=Cockpit!$F$11,"Hoch","Tief")</f>
        <v>#REF!</v>
      </c>
      <c r="O49">
        <f ca="1">IFERROR(VLOOKUP(INDIRECT("'"&amp;$AC49&amp;"'!"&amp;"$M$34",TRUE),Cockpit!$F$11:$H$12,3,FALSE),0)</f>
        <v>0</v>
      </c>
      <c r="P49">
        <f ca="1">IFERROR(VLOOKUP(INDIRECT("'"&amp;$AC49&amp;"'!"&amp;"$J$45",TRUE),Cockpit!$F$11:$H$12,3,FALSE),0)</f>
        <v>0</v>
      </c>
      <c r="Q49" t="str">
        <f t="shared" ca="1" si="8"/>
        <v>Deutschkurs</v>
      </c>
      <c r="R49" s="8" t="e">
        <f t="shared" ca="1" si="9"/>
        <v>#REF!</v>
      </c>
      <c r="S49">
        <f ca="1">IFERROR(VLOOKUP(INDIRECT("'"&amp;$AC49&amp;"'!"&amp;"$I$5",TRUE),Cockpit!$A$2:$C$7,3,FALSE),0)</f>
        <v>0</v>
      </c>
      <c r="T49" s="9" t="e">
        <f t="shared" ca="1" si="10"/>
        <v>#REF!</v>
      </c>
      <c r="U49" s="9" t="e">
        <f ca="1">IF(OR(J49="AK",K49="Anderer Status",L49="Ja",M49="Hoch",N49="Hoch",O49="Nein",P49="Nein",S49="Anderes Niveau",Z49="Nein",AA49="Nein"),0,IF(T49&gt;Cockpit!$H$15,Cockpit!$H$15,T49))</f>
        <v>#REF!</v>
      </c>
      <c r="V49" s="6" t="e">
        <f t="shared" ca="1" si="11"/>
        <v>#REF!</v>
      </c>
      <c r="W49" s="6" t="e">
        <f t="shared" ca="1" si="12"/>
        <v>#REF!</v>
      </c>
      <c r="X49" s="8" t="e">
        <f t="shared" ca="1" si="13"/>
        <v>#REF!</v>
      </c>
      <c r="Y49" s="9" t="e">
        <f t="shared" ca="1" si="14"/>
        <v>#REF!</v>
      </c>
      <c r="Z49" t="e">
        <f t="shared" ca="1" si="15"/>
        <v>#REF!</v>
      </c>
      <c r="AA49" t="e">
        <f t="shared" ca="1" si="0"/>
        <v>#REF!</v>
      </c>
      <c r="AB49">
        <f ca="1">IFERROR(VLOOKUP(R49,Cockpit!$E$20:$F$45,2,FALSE),0)</f>
        <v>0</v>
      </c>
      <c r="AC49">
        <v>48</v>
      </c>
      <c r="AD49" t="e">
        <f t="shared" ca="1" si="16"/>
        <v>#REF!</v>
      </c>
      <c r="AE49" t="e">
        <f t="shared" ca="1" si="17"/>
        <v>#REF!</v>
      </c>
      <c r="AF49" t="e">
        <f t="shared" ca="1" si="18"/>
        <v>#REF!</v>
      </c>
      <c r="AG49" t="e">
        <f t="shared" ca="1" si="19"/>
        <v>#REF!</v>
      </c>
      <c r="AH49" t="e">
        <f t="shared" ca="1" si="20"/>
        <v>#REF!</v>
      </c>
      <c r="AI49" t="e">
        <f t="shared" ca="1" si="21"/>
        <v>#REF!</v>
      </c>
      <c r="AJ49" t="e">
        <f t="shared" ca="1" si="22"/>
        <v>#REF!</v>
      </c>
      <c r="AK49" t="e">
        <f t="shared" ca="1" si="23"/>
        <v>#REF!</v>
      </c>
      <c r="AL49" t="e">
        <f t="shared" ca="1" si="24"/>
        <v>#REF!</v>
      </c>
      <c r="AM49" t="e">
        <f t="shared" ca="1" si="25"/>
        <v>#REF!</v>
      </c>
      <c r="AN49" t="e">
        <f t="shared" ca="1" si="26"/>
        <v>#REF!</v>
      </c>
      <c r="AO49" t="e">
        <f t="shared" ca="1" si="27"/>
        <v>#REF!</v>
      </c>
      <c r="AP49" t="e">
        <f t="shared" ca="1" si="28"/>
        <v>#REF!</v>
      </c>
      <c r="AQ49" t="e">
        <f t="shared" ca="1" si="29"/>
        <v>#REF!</v>
      </c>
      <c r="AR49" t="e">
        <f t="shared" ca="1" si="30"/>
        <v>#REF!</v>
      </c>
      <c r="AS49" t="e">
        <f t="shared" ca="1" si="31"/>
        <v>#REF!</v>
      </c>
      <c r="AT49" t="e">
        <f t="shared" ca="1" si="32"/>
        <v>#REF!</v>
      </c>
    </row>
    <row r="50" spans="1:46" x14ac:dyDescent="0.2">
      <c r="A50" s="6" t="e">
        <f t="shared" ca="1" si="1"/>
        <v>#REF!</v>
      </c>
      <c r="B50" s="6">
        <f t="shared" ca="1" si="2"/>
        <v>45645</v>
      </c>
      <c r="C50" s="7" t="e">
        <f t="shared" ca="1" si="3"/>
        <v>#REF!</v>
      </c>
      <c r="D50" t="e">
        <f t="shared" ca="1" si="4"/>
        <v>#REF!</v>
      </c>
      <c r="E50" t="e">
        <f t="shared" ca="1" si="5"/>
        <v>#REF!</v>
      </c>
      <c r="F50">
        <f ca="1">IFERROR(VLOOKUP(INDIRECT("'"&amp;$AC50&amp;"'!"&amp;"$C$13",TRUE),Cockpit!$F$2:$H$3,3,FALSE),0)</f>
        <v>0</v>
      </c>
      <c r="G50">
        <f ca="1">IFERROR(VLOOKUP(INDIRECT("'"&amp;$AC50&amp;"'!"&amp;"$L$13",TRUE),Cockpit!$J$2:$L$6,3,FALSE),0)</f>
        <v>0</v>
      </c>
      <c r="H50" t="e">
        <f t="shared" ca="1" si="6"/>
        <v>#REF!</v>
      </c>
      <c r="I50" t="e">
        <f t="shared" ca="1" si="7"/>
        <v>#REF!</v>
      </c>
      <c r="J50" t="str">
        <f ca="1">IFERROR(VLOOKUP(H50,Cockpit!$A$20:$D$244,4,FALSE),"AK")</f>
        <v>AK</v>
      </c>
      <c r="K50">
        <f ca="1">IFERROR(VLOOKUP(INDIRECT("'"&amp;$AC50&amp;"'!"&amp;"$c$14",TRUE),Cockpit!$A$11:$C$15,3,FALSE),0)</f>
        <v>0</v>
      </c>
      <c r="L50">
        <f ca="1">IFERROR(VLOOKUP(INDIRECT("'"&amp;$AC50&amp;"'!"&amp;"$L$20",TRUE),Cockpit!$F$11:$H$12,3,FALSE),0)</f>
        <v>0</v>
      </c>
      <c r="M50" t="e">
        <f ca="1">IF(OR(INDIRECT("'"&amp;$AC50&amp;"'!"&amp;"$I$23",TRUE)=Cockpit!J$11,INDIRECT("'"&amp;$AC50&amp;"'!"&amp;"$M$23",TRUE)=Cockpit!J$14),"Tief","Hoch")</f>
        <v>#REF!</v>
      </c>
      <c r="N50" t="e">
        <f ca="1">IF(INDIRECT("'"&amp;$AC50&amp;"'!"&amp;"$I$25",TRUE)=Cockpit!$F$11,"Hoch","Tief")</f>
        <v>#REF!</v>
      </c>
      <c r="O50">
        <f ca="1">IFERROR(VLOOKUP(INDIRECT("'"&amp;$AC50&amp;"'!"&amp;"$M$34",TRUE),Cockpit!$F$11:$H$12,3,FALSE),0)</f>
        <v>0</v>
      </c>
      <c r="P50">
        <f ca="1">IFERROR(VLOOKUP(INDIRECT("'"&amp;$AC50&amp;"'!"&amp;"$J$45",TRUE),Cockpit!$F$11:$H$12,3,FALSE),0)</f>
        <v>0</v>
      </c>
      <c r="Q50" t="str">
        <f t="shared" ca="1" si="8"/>
        <v>Deutschkurs</v>
      </c>
      <c r="R50" s="8" t="e">
        <f t="shared" ca="1" si="9"/>
        <v>#REF!</v>
      </c>
      <c r="S50">
        <f ca="1">IFERROR(VLOOKUP(INDIRECT("'"&amp;$AC50&amp;"'!"&amp;"$I$5",TRUE),Cockpit!$A$2:$C$7,3,FALSE),0)</f>
        <v>0</v>
      </c>
      <c r="T50" s="9" t="e">
        <f t="shared" ca="1" si="10"/>
        <v>#REF!</v>
      </c>
      <c r="U50" s="9" t="e">
        <f ca="1">IF(OR(J50="AK",K50="Anderer Status",L50="Ja",M50="Hoch",N50="Hoch",O50="Nein",P50="Nein",S50="Anderes Niveau",Z50="Nein",AA50="Nein"),0,IF(T50&gt;Cockpit!$H$15,Cockpit!$H$15,T50))</f>
        <v>#REF!</v>
      </c>
      <c r="V50" s="6" t="e">
        <f t="shared" ca="1" si="11"/>
        <v>#REF!</v>
      </c>
      <c r="W50" s="6" t="e">
        <f t="shared" ca="1" si="12"/>
        <v>#REF!</v>
      </c>
      <c r="X50" s="8" t="e">
        <f t="shared" ca="1" si="13"/>
        <v>#REF!</v>
      </c>
      <c r="Y50" s="9" t="e">
        <f t="shared" ca="1" si="14"/>
        <v>#REF!</v>
      </c>
      <c r="Z50" t="e">
        <f t="shared" ca="1" si="15"/>
        <v>#REF!</v>
      </c>
      <c r="AA50" t="e">
        <f t="shared" ca="1" si="0"/>
        <v>#REF!</v>
      </c>
      <c r="AB50">
        <f ca="1">IFERROR(VLOOKUP(R50,Cockpit!$E$20:$F$45,2,FALSE),0)</f>
        <v>0</v>
      </c>
      <c r="AC50">
        <v>49</v>
      </c>
      <c r="AD50" t="e">
        <f t="shared" ca="1" si="16"/>
        <v>#REF!</v>
      </c>
      <c r="AE50" t="e">
        <f t="shared" ca="1" si="17"/>
        <v>#REF!</v>
      </c>
      <c r="AF50" t="e">
        <f t="shared" ca="1" si="18"/>
        <v>#REF!</v>
      </c>
      <c r="AG50" t="e">
        <f t="shared" ca="1" si="19"/>
        <v>#REF!</v>
      </c>
      <c r="AH50" t="e">
        <f t="shared" ca="1" si="20"/>
        <v>#REF!</v>
      </c>
      <c r="AI50" t="e">
        <f t="shared" ca="1" si="21"/>
        <v>#REF!</v>
      </c>
      <c r="AJ50" t="e">
        <f t="shared" ca="1" si="22"/>
        <v>#REF!</v>
      </c>
      <c r="AK50" t="e">
        <f t="shared" ca="1" si="23"/>
        <v>#REF!</v>
      </c>
      <c r="AL50" t="e">
        <f t="shared" ca="1" si="24"/>
        <v>#REF!</v>
      </c>
      <c r="AM50" t="e">
        <f t="shared" ca="1" si="25"/>
        <v>#REF!</v>
      </c>
      <c r="AN50" t="e">
        <f t="shared" ca="1" si="26"/>
        <v>#REF!</v>
      </c>
      <c r="AO50" t="e">
        <f t="shared" ca="1" si="27"/>
        <v>#REF!</v>
      </c>
      <c r="AP50" t="e">
        <f t="shared" ca="1" si="28"/>
        <v>#REF!</v>
      </c>
      <c r="AQ50" t="e">
        <f t="shared" ca="1" si="29"/>
        <v>#REF!</v>
      </c>
      <c r="AR50" t="e">
        <f t="shared" ca="1" si="30"/>
        <v>#REF!</v>
      </c>
      <c r="AS50" t="e">
        <f t="shared" ca="1" si="31"/>
        <v>#REF!</v>
      </c>
      <c r="AT50" t="e">
        <f t="shared" ca="1" si="32"/>
        <v>#REF!</v>
      </c>
    </row>
    <row r="51" spans="1:46" x14ac:dyDescent="0.2">
      <c r="A51" s="6" t="e">
        <f t="shared" ca="1" si="1"/>
        <v>#REF!</v>
      </c>
      <c r="B51" s="6">
        <f t="shared" ca="1" si="2"/>
        <v>45645</v>
      </c>
      <c r="C51" s="7" t="e">
        <f t="shared" ca="1" si="3"/>
        <v>#REF!</v>
      </c>
      <c r="D51" t="e">
        <f t="shared" ca="1" si="4"/>
        <v>#REF!</v>
      </c>
      <c r="E51" t="e">
        <f t="shared" ca="1" si="5"/>
        <v>#REF!</v>
      </c>
      <c r="F51">
        <f ca="1">IFERROR(VLOOKUP(INDIRECT("'"&amp;$AC51&amp;"'!"&amp;"$C$13",TRUE),Cockpit!$F$2:$H$3,3,FALSE),0)</f>
        <v>0</v>
      </c>
      <c r="G51">
        <f ca="1">IFERROR(VLOOKUP(INDIRECT("'"&amp;$AC51&amp;"'!"&amp;"$L$13",TRUE),Cockpit!$J$2:$L$6,3,FALSE),0)</f>
        <v>0</v>
      </c>
      <c r="H51" t="e">
        <f t="shared" ca="1" si="6"/>
        <v>#REF!</v>
      </c>
      <c r="I51" t="e">
        <f t="shared" ca="1" si="7"/>
        <v>#REF!</v>
      </c>
      <c r="J51" t="str">
        <f ca="1">IFERROR(VLOOKUP(H51,Cockpit!$A$20:$D$244,4,FALSE),"AK")</f>
        <v>AK</v>
      </c>
      <c r="K51">
        <f ca="1">IFERROR(VLOOKUP(INDIRECT("'"&amp;$AC51&amp;"'!"&amp;"$c$14",TRUE),Cockpit!$A$11:$C$15,3,FALSE),0)</f>
        <v>0</v>
      </c>
      <c r="L51">
        <f ca="1">IFERROR(VLOOKUP(INDIRECT("'"&amp;$AC51&amp;"'!"&amp;"$L$20",TRUE),Cockpit!$F$11:$H$12,3,FALSE),0)</f>
        <v>0</v>
      </c>
      <c r="M51" t="e">
        <f ca="1">IF(OR(INDIRECT("'"&amp;$AC51&amp;"'!"&amp;"$I$23",TRUE)=Cockpit!J$11,INDIRECT("'"&amp;$AC51&amp;"'!"&amp;"$M$23",TRUE)=Cockpit!J$14),"Tief","Hoch")</f>
        <v>#REF!</v>
      </c>
      <c r="N51" t="e">
        <f ca="1">IF(INDIRECT("'"&amp;$AC51&amp;"'!"&amp;"$I$25",TRUE)=Cockpit!$F$11,"Hoch","Tief")</f>
        <v>#REF!</v>
      </c>
      <c r="O51">
        <f ca="1">IFERROR(VLOOKUP(INDIRECT("'"&amp;$AC51&amp;"'!"&amp;"$M$34",TRUE),Cockpit!$F$11:$H$12,3,FALSE),0)</f>
        <v>0</v>
      </c>
      <c r="P51">
        <f ca="1">IFERROR(VLOOKUP(INDIRECT("'"&amp;$AC51&amp;"'!"&amp;"$J$45",TRUE),Cockpit!$F$11:$H$12,3,FALSE),0)</f>
        <v>0</v>
      </c>
      <c r="Q51" t="str">
        <f t="shared" ca="1" si="8"/>
        <v>Deutschkurs</v>
      </c>
      <c r="R51" s="8" t="e">
        <f t="shared" ca="1" si="9"/>
        <v>#REF!</v>
      </c>
      <c r="S51">
        <f ca="1">IFERROR(VLOOKUP(INDIRECT("'"&amp;$AC51&amp;"'!"&amp;"$I$5",TRUE),Cockpit!$A$2:$C$7,3,FALSE),0)</f>
        <v>0</v>
      </c>
      <c r="T51" s="9" t="e">
        <f t="shared" ca="1" si="10"/>
        <v>#REF!</v>
      </c>
      <c r="U51" s="9" t="e">
        <f ca="1">IF(OR(J51="AK",K51="Anderer Status",L51="Ja",M51="Hoch",N51="Hoch",O51="Nein",P51="Nein",S51="Anderes Niveau",Z51="Nein",AA51="Nein"),0,IF(T51&gt;Cockpit!$H$15,Cockpit!$H$15,T51))</f>
        <v>#REF!</v>
      </c>
      <c r="V51" s="6" t="e">
        <f t="shared" ca="1" si="11"/>
        <v>#REF!</v>
      </c>
      <c r="W51" s="6" t="e">
        <f t="shared" ca="1" si="12"/>
        <v>#REF!</v>
      </c>
      <c r="X51" s="8" t="e">
        <f t="shared" ca="1" si="13"/>
        <v>#REF!</v>
      </c>
      <c r="Y51" s="9" t="e">
        <f t="shared" ca="1" si="14"/>
        <v>#REF!</v>
      </c>
      <c r="Z51" t="e">
        <f t="shared" ca="1" si="15"/>
        <v>#REF!</v>
      </c>
      <c r="AA51" t="e">
        <f t="shared" ca="1" si="0"/>
        <v>#REF!</v>
      </c>
      <c r="AB51">
        <f ca="1">IFERROR(VLOOKUP(R51,Cockpit!$E$20:$F$45,2,FALSE),0)</f>
        <v>0</v>
      </c>
      <c r="AC51">
        <v>50</v>
      </c>
      <c r="AD51" t="e">
        <f t="shared" ca="1" si="16"/>
        <v>#REF!</v>
      </c>
      <c r="AE51" t="e">
        <f t="shared" ca="1" si="17"/>
        <v>#REF!</v>
      </c>
      <c r="AF51" t="e">
        <f t="shared" ca="1" si="18"/>
        <v>#REF!</v>
      </c>
      <c r="AG51" t="e">
        <f t="shared" ca="1" si="19"/>
        <v>#REF!</v>
      </c>
      <c r="AH51" t="e">
        <f t="shared" ca="1" si="20"/>
        <v>#REF!</v>
      </c>
      <c r="AI51" t="e">
        <f t="shared" ca="1" si="21"/>
        <v>#REF!</v>
      </c>
      <c r="AJ51" t="e">
        <f t="shared" ca="1" si="22"/>
        <v>#REF!</v>
      </c>
      <c r="AK51" t="e">
        <f t="shared" ca="1" si="23"/>
        <v>#REF!</v>
      </c>
      <c r="AL51" t="e">
        <f t="shared" ca="1" si="24"/>
        <v>#REF!</v>
      </c>
      <c r="AM51" t="e">
        <f t="shared" ca="1" si="25"/>
        <v>#REF!</v>
      </c>
      <c r="AN51" t="e">
        <f t="shared" ca="1" si="26"/>
        <v>#REF!</v>
      </c>
      <c r="AO51" t="e">
        <f t="shared" ca="1" si="27"/>
        <v>#REF!</v>
      </c>
      <c r="AP51" t="e">
        <f t="shared" ca="1" si="28"/>
        <v>#REF!</v>
      </c>
      <c r="AQ51" t="e">
        <f t="shared" ca="1" si="29"/>
        <v>#REF!</v>
      </c>
      <c r="AR51" t="e">
        <f t="shared" ca="1" si="30"/>
        <v>#REF!</v>
      </c>
      <c r="AS51" t="e">
        <f t="shared" ca="1" si="31"/>
        <v>#REF!</v>
      </c>
      <c r="AT51" t="e">
        <f t="shared" ca="1" si="32"/>
        <v>#REF!</v>
      </c>
    </row>
  </sheetData>
  <sheetProtection algorithmName="SHA-512" hashValue="LY0F/VY5cwr20JBOTwAZ4cwygIvVmXecSdJbH3UT4mXzw7pyfJjxrgw/LsJrqpiYEaYb2RTC81TU9SZ49MOyFQ==" saltValue="xpRz7yme+gyInDaTup+2Cg==" spinCount="100000" sheet="1" objects="1" scenarios="1"/>
  <conditionalFormatting sqref="C2:C51">
    <cfRule type="expression" dxfId="46" priority="2">
      <formula>SUMPRODUCT(MID(C2,ROW(INDIRECT("1:"&amp;LEN(C2))),1)*1)&gt;1</formula>
    </cfRule>
  </conditionalFormatting>
  <conditionalFormatting sqref="AT2:AT51">
    <cfRule type="containsText" dxfId="45" priority="1" operator="containsText" text="Fehler! Bitte Eingabe überprüfen!">
      <formula>NOT(ISERROR(SEARCH("Fehler! Bitte Eingabe überprüfen!",AT2)))</formula>
    </cfRule>
  </conditionalFormatting>
  <pageMargins left="0.7" right="0.7" top="0.78740157499999996" bottom="0.78740157499999996"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O125"/>
  <sheetViews>
    <sheetView showGridLines="0" showRuler="0" topLeftCell="A42" zoomScale="120" zoomScaleNormal="120" zoomScalePageLayoutView="130" workbookViewId="0">
      <selection activeCell="L54" sqref="L54"/>
    </sheetView>
  </sheetViews>
  <sheetFormatPr baseColWidth="10" defaultColWidth="11" defaultRowHeight="13.5" customHeight="1" zeroHeight="1" x14ac:dyDescent="0.2"/>
  <cols>
    <col min="1" max="2" width="11.625" customWidth="1"/>
    <col min="3" max="3" width="4.875" customWidth="1"/>
    <col min="4" max="4" width="5" customWidth="1"/>
    <col min="5" max="7" width="4.875" customWidth="1"/>
    <col min="8" max="8" width="5" customWidth="1"/>
    <col min="9" max="11" width="7.5" customWidth="1"/>
    <col min="12" max="12" width="10" customWidth="1"/>
    <col min="13" max="13" width="5.5" customWidth="1"/>
    <col min="14" max="14" width="21.625" customWidth="1"/>
  </cols>
  <sheetData>
    <row r="1" spans="1:15" ht="35.25" customHeight="1" x14ac:dyDescent="0.2">
      <c r="A1" s="47" t="s">
        <v>321</v>
      </c>
      <c r="B1" s="48"/>
      <c r="C1" s="48"/>
      <c r="D1" s="48"/>
      <c r="E1" s="48"/>
      <c r="F1" s="48"/>
      <c r="G1" s="48"/>
      <c r="H1" s="48"/>
      <c r="I1" s="48"/>
      <c r="J1" s="48"/>
      <c r="K1" s="48"/>
      <c r="L1" s="48"/>
      <c r="M1" s="48"/>
      <c r="N1" s="48"/>
    </row>
    <row r="2" spans="1:15" ht="18.75" customHeight="1" x14ac:dyDescent="0.2">
      <c r="A2" s="49" t="s">
        <v>289</v>
      </c>
      <c r="B2" s="50"/>
      <c r="C2" s="50"/>
      <c r="D2" s="50"/>
      <c r="E2" s="50"/>
      <c r="F2" s="50"/>
      <c r="G2" s="50"/>
      <c r="H2" s="50"/>
      <c r="I2" s="50"/>
      <c r="J2" s="51"/>
      <c r="K2" s="51"/>
      <c r="L2" s="51"/>
      <c r="M2" s="51"/>
      <c r="N2" s="51"/>
    </row>
    <row r="3" spans="1:15" s="11" customFormat="1" ht="13.5" customHeight="1" thickBot="1" x14ac:dyDescent="0.25">
      <c r="A3" s="52" t="s">
        <v>290</v>
      </c>
      <c r="B3" s="52"/>
      <c r="C3" s="53"/>
      <c r="D3" s="53"/>
      <c r="E3" s="53"/>
      <c r="F3" s="37"/>
      <c r="G3" s="37"/>
      <c r="H3" s="37"/>
      <c r="I3" s="54"/>
      <c r="J3" s="54"/>
      <c r="K3" s="54"/>
      <c r="L3" s="54"/>
      <c r="M3" s="54"/>
      <c r="N3" s="54"/>
      <c r="O3" s="10"/>
    </row>
    <row r="4" spans="1:15" s="11" customFormat="1" ht="13.5" customHeight="1" thickBot="1" x14ac:dyDescent="0.25">
      <c r="A4" s="38" t="s">
        <v>291</v>
      </c>
      <c r="B4" s="38"/>
      <c r="C4" s="39"/>
      <c r="D4" s="39"/>
      <c r="E4" s="40"/>
      <c r="F4" s="41"/>
      <c r="G4" s="55"/>
      <c r="H4" s="53"/>
      <c r="I4" s="25" t="s">
        <v>292</v>
      </c>
      <c r="J4" s="56"/>
      <c r="K4" s="57"/>
      <c r="L4" s="57"/>
      <c r="M4" s="25" t="s">
        <v>293</v>
      </c>
      <c r="N4" s="30"/>
    </row>
    <row r="5" spans="1:15" s="11" customFormat="1" ht="13.5" customHeight="1" thickBot="1" x14ac:dyDescent="0.25">
      <c r="A5" s="42" t="s">
        <v>280</v>
      </c>
      <c r="B5" s="42"/>
      <c r="C5" s="42"/>
      <c r="D5" s="37"/>
      <c r="E5" s="37"/>
      <c r="F5" s="37"/>
      <c r="G5" s="37"/>
      <c r="H5" s="37"/>
      <c r="I5" s="34" t="s">
        <v>6</v>
      </c>
      <c r="J5" s="35" t="s">
        <v>9</v>
      </c>
      <c r="K5" s="35" t="s">
        <v>11</v>
      </c>
      <c r="L5" s="35" t="s">
        <v>358</v>
      </c>
      <c r="M5" s="26"/>
      <c r="N5" s="27" t="s">
        <v>3</v>
      </c>
    </row>
    <row r="6" spans="1:15" s="11" customFormat="1" ht="13.5" customHeight="1" thickBot="1" x14ac:dyDescent="0.25">
      <c r="A6" s="42" t="s">
        <v>294</v>
      </c>
      <c r="B6" s="42"/>
      <c r="C6" s="42"/>
      <c r="D6" s="37"/>
      <c r="E6" s="37"/>
      <c r="F6" s="37"/>
      <c r="G6" s="37"/>
      <c r="H6" s="37"/>
      <c r="I6" s="58"/>
      <c r="J6" s="58"/>
      <c r="K6" s="58"/>
      <c r="L6" s="58"/>
      <c r="M6" s="58"/>
      <c r="N6" s="58"/>
      <c r="O6" s="12"/>
    </row>
    <row r="7" spans="1:15" s="11" customFormat="1" ht="13.5" customHeight="1" thickBot="1" x14ac:dyDescent="0.25">
      <c r="A7" s="42" t="s">
        <v>285</v>
      </c>
      <c r="B7" s="42"/>
      <c r="C7" s="42"/>
      <c r="D7" s="37"/>
      <c r="E7" s="37"/>
      <c r="F7" s="37"/>
      <c r="G7" s="37"/>
      <c r="H7" s="37"/>
      <c r="I7" s="59" t="s">
        <v>349</v>
      </c>
      <c r="J7" s="59"/>
      <c r="K7" s="59"/>
      <c r="L7" s="59"/>
      <c r="M7" s="59"/>
      <c r="N7" s="59"/>
      <c r="O7" s="12"/>
    </row>
    <row r="8" spans="1:15" s="11" customFormat="1" ht="13.5" customHeight="1" x14ac:dyDescent="0.2">
      <c r="A8" s="42" t="s">
        <v>295</v>
      </c>
      <c r="B8" s="42"/>
      <c r="C8" s="42"/>
      <c r="D8" s="37"/>
      <c r="E8" s="37"/>
      <c r="F8" s="37"/>
      <c r="G8" s="37"/>
      <c r="H8" s="37"/>
      <c r="I8" s="60" t="s">
        <v>349</v>
      </c>
      <c r="J8" s="60"/>
      <c r="K8" s="60"/>
      <c r="L8" s="60"/>
      <c r="M8" s="60"/>
      <c r="N8" s="60"/>
    </row>
    <row r="9" spans="1:15" ht="7.5" customHeight="1" x14ac:dyDescent="0.2">
      <c r="A9" s="33"/>
      <c r="B9" s="33"/>
      <c r="C9" s="33"/>
      <c r="D9" s="14"/>
      <c r="E9" s="14"/>
      <c r="F9" s="14"/>
      <c r="G9" s="14"/>
      <c r="H9" s="14"/>
      <c r="I9" s="14"/>
      <c r="J9" s="14"/>
      <c r="K9" s="14"/>
      <c r="L9" s="14"/>
      <c r="M9" s="14"/>
      <c r="N9" s="14"/>
    </row>
    <row r="10" spans="1:15" ht="31.5" customHeight="1" x14ac:dyDescent="0.2">
      <c r="A10" s="61" t="s">
        <v>322</v>
      </c>
      <c r="B10" s="62"/>
      <c r="C10" s="62"/>
      <c r="D10" s="62"/>
      <c r="E10" s="62"/>
      <c r="F10" s="62"/>
      <c r="G10" s="62"/>
      <c r="H10" s="62"/>
      <c r="I10" s="62"/>
      <c r="J10" s="63"/>
      <c r="K10" s="63"/>
      <c r="L10" s="63"/>
      <c r="M10" s="63"/>
      <c r="N10" s="63"/>
    </row>
    <row r="11" spans="1:15" ht="5.25" customHeight="1" x14ac:dyDescent="0.2">
      <c r="A11" s="64"/>
      <c r="B11" s="64"/>
      <c r="C11" s="64"/>
      <c r="D11" s="64"/>
      <c r="E11" s="64"/>
      <c r="F11" s="64"/>
      <c r="G11" s="64"/>
      <c r="H11" s="64"/>
      <c r="I11" s="64"/>
      <c r="J11" s="64"/>
      <c r="K11" s="64"/>
      <c r="L11" s="64"/>
      <c r="M11" s="64"/>
      <c r="N11" s="64"/>
    </row>
    <row r="12" spans="1:15" s="20" customFormat="1" ht="27" customHeight="1" x14ac:dyDescent="0.2">
      <c r="A12" s="44" t="s">
        <v>323</v>
      </c>
      <c r="B12" s="45"/>
      <c r="C12" s="46"/>
      <c r="D12" s="46"/>
      <c r="E12" s="46"/>
      <c r="F12" s="46"/>
      <c r="G12" s="46"/>
      <c r="H12" s="46"/>
      <c r="I12" s="44" t="s">
        <v>324</v>
      </c>
      <c r="J12" s="45"/>
      <c r="K12" s="45"/>
      <c r="L12" s="46"/>
      <c r="M12" s="46"/>
      <c r="N12" s="46"/>
    </row>
    <row r="13" spans="1:15" s="20" customFormat="1" ht="54" customHeight="1" x14ac:dyDescent="0.2">
      <c r="A13" s="68" t="s">
        <v>325</v>
      </c>
      <c r="B13" s="69"/>
      <c r="C13" s="32"/>
      <c r="D13" s="70" t="s">
        <v>326</v>
      </c>
      <c r="E13" s="70"/>
      <c r="F13" s="70"/>
      <c r="G13" s="70"/>
      <c r="H13" s="70"/>
      <c r="I13" s="68" t="s">
        <v>327</v>
      </c>
      <c r="J13" s="69"/>
      <c r="K13" s="71"/>
      <c r="L13" s="70" t="s">
        <v>328</v>
      </c>
      <c r="M13" s="72"/>
      <c r="N13" s="72"/>
    </row>
    <row r="14" spans="1:15" ht="40.5" customHeight="1" thickBot="1" x14ac:dyDescent="0.25">
      <c r="A14" s="68" t="s">
        <v>329</v>
      </c>
      <c r="B14" s="68"/>
      <c r="C14" s="31"/>
      <c r="D14" s="70" t="s">
        <v>330</v>
      </c>
      <c r="E14" s="70"/>
      <c r="F14" s="70"/>
      <c r="G14" s="70"/>
      <c r="H14" s="70"/>
      <c r="I14" s="73" t="s">
        <v>331</v>
      </c>
      <c r="J14" s="73"/>
      <c r="K14" s="73"/>
      <c r="L14" s="74"/>
      <c r="M14" s="74"/>
      <c r="N14" s="74"/>
    </row>
    <row r="15" spans="1:15" s="20" customFormat="1" ht="27" customHeight="1" thickBot="1" x14ac:dyDescent="0.25">
      <c r="A15" s="44" t="s">
        <v>332</v>
      </c>
      <c r="B15" s="44"/>
      <c r="C15" s="22"/>
      <c r="D15" s="23"/>
      <c r="E15" s="23"/>
      <c r="F15" s="23"/>
      <c r="G15" s="23"/>
      <c r="H15" s="23"/>
      <c r="I15" s="44" t="s">
        <v>333</v>
      </c>
      <c r="J15" s="44"/>
      <c r="K15" s="44"/>
      <c r="L15" s="75"/>
      <c r="M15" s="75"/>
      <c r="N15" s="75"/>
    </row>
    <row r="16" spans="1:15" s="20" customFormat="1" ht="27" customHeight="1" x14ac:dyDescent="0.2">
      <c r="A16" s="73" t="s">
        <v>334</v>
      </c>
      <c r="B16" s="73"/>
      <c r="C16" s="73"/>
      <c r="D16" s="24"/>
      <c r="E16" s="24"/>
      <c r="F16" s="24"/>
      <c r="G16" s="24"/>
      <c r="H16" s="24"/>
      <c r="I16" s="21"/>
      <c r="J16" s="21"/>
      <c r="K16" s="21"/>
      <c r="L16" s="76"/>
      <c r="M16" s="76"/>
      <c r="N16" s="76"/>
    </row>
    <row r="17" spans="1:14" ht="13.5" customHeight="1" x14ac:dyDescent="0.2"/>
    <row r="18" spans="1:14" ht="24.75" customHeight="1" x14ac:dyDescent="0.2">
      <c r="A18" s="65" t="s">
        <v>335</v>
      </c>
      <c r="B18" s="66"/>
      <c r="C18" s="66"/>
      <c r="D18" s="66"/>
      <c r="E18" s="66"/>
      <c r="F18" s="66"/>
      <c r="G18" s="66"/>
      <c r="H18" s="66"/>
      <c r="I18" s="66"/>
      <c r="J18" s="67"/>
      <c r="K18" s="67"/>
      <c r="L18" s="67"/>
      <c r="M18" s="67"/>
      <c r="N18" s="67"/>
    </row>
    <row r="19" spans="1:14" ht="3.75" customHeight="1" x14ac:dyDescent="0.2"/>
    <row r="20" spans="1:14" s="11" customFormat="1" ht="69" customHeight="1" x14ac:dyDescent="0.2">
      <c r="A20" s="79" t="s">
        <v>336</v>
      </c>
      <c r="B20" s="80"/>
      <c r="C20" s="80"/>
      <c r="D20" s="80"/>
      <c r="E20" s="80"/>
      <c r="F20" s="80"/>
      <c r="G20" s="80"/>
      <c r="H20" s="80"/>
      <c r="I20" s="80"/>
      <c r="J20" s="80"/>
      <c r="K20" s="80"/>
      <c r="L20" s="81" t="s">
        <v>337</v>
      </c>
      <c r="M20" s="82"/>
      <c r="N20" s="82"/>
    </row>
    <row r="21" spans="1:14" s="11" customFormat="1" ht="13.5" customHeight="1" x14ac:dyDescent="0.2"/>
    <row r="22" spans="1:14" s="11" customFormat="1" ht="45.75" customHeight="1" x14ac:dyDescent="0.2">
      <c r="A22" s="79" t="s">
        <v>338</v>
      </c>
      <c r="B22" s="80"/>
      <c r="C22" s="80"/>
      <c r="D22" s="80"/>
      <c r="E22" s="80"/>
      <c r="F22" s="80"/>
      <c r="G22" s="80"/>
      <c r="H22" s="80"/>
      <c r="I22" s="83" t="s">
        <v>339</v>
      </c>
      <c r="J22" s="83"/>
      <c r="K22" s="83"/>
      <c r="M22" s="44" t="s">
        <v>355</v>
      </c>
      <c r="N22" s="45"/>
    </row>
    <row r="23" spans="1:14" s="11" customFormat="1" ht="48.75" customHeight="1" x14ac:dyDescent="0.2">
      <c r="B23" s="16"/>
      <c r="I23" s="84" t="s">
        <v>350</v>
      </c>
      <c r="J23" s="85"/>
      <c r="K23" s="86"/>
      <c r="L23" s="17"/>
      <c r="M23" s="87" t="s">
        <v>351</v>
      </c>
      <c r="N23" s="88"/>
    </row>
    <row r="24" spans="1:14" s="11" customFormat="1" ht="13.5" customHeight="1" x14ac:dyDescent="0.2"/>
    <row r="25" spans="1:14" s="11" customFormat="1" ht="40.5" customHeight="1" x14ac:dyDescent="0.2">
      <c r="A25" s="79" t="s">
        <v>340</v>
      </c>
      <c r="B25" s="80"/>
      <c r="C25" s="80"/>
      <c r="D25" s="80"/>
      <c r="E25" s="80"/>
      <c r="F25" s="80"/>
      <c r="G25" s="80"/>
      <c r="H25" s="80"/>
      <c r="I25" s="81" t="s">
        <v>337</v>
      </c>
      <c r="J25" s="82"/>
      <c r="K25" s="82"/>
    </row>
    <row r="26" spans="1:14" s="11" customFormat="1" ht="13.5" customHeight="1" thickBot="1" x14ac:dyDescent="0.25"/>
    <row r="27" spans="1:14" s="11" customFormat="1" ht="26.25" customHeight="1" x14ac:dyDescent="0.2">
      <c r="A27" s="89" t="s">
        <v>341</v>
      </c>
      <c r="B27" s="90"/>
      <c r="C27" s="90"/>
      <c r="D27" s="90"/>
      <c r="E27" s="90"/>
      <c r="F27" s="90"/>
      <c r="G27" s="90"/>
      <c r="H27" s="90"/>
      <c r="I27" s="90"/>
      <c r="J27" s="90"/>
      <c r="K27" s="90"/>
      <c r="L27" s="90"/>
      <c r="M27" s="90"/>
      <c r="N27" s="91"/>
    </row>
    <row r="28" spans="1:14" s="11" customFormat="1" ht="26.25" customHeight="1" thickBot="1" x14ac:dyDescent="0.25">
      <c r="A28" s="92"/>
      <c r="B28" s="93"/>
      <c r="C28" s="93"/>
      <c r="D28" s="93"/>
      <c r="E28" s="93"/>
      <c r="F28" s="93"/>
      <c r="G28" s="93"/>
      <c r="H28" s="93"/>
      <c r="I28" s="93"/>
      <c r="J28" s="93"/>
      <c r="K28" s="93"/>
      <c r="L28" s="93"/>
      <c r="M28" s="93"/>
      <c r="N28" s="94"/>
    </row>
    <row r="29" spans="1:14" s="11" customFormat="1" ht="12" x14ac:dyDescent="0.2">
      <c r="A29" s="18"/>
      <c r="B29" s="18"/>
      <c r="C29" s="18"/>
      <c r="D29" s="18"/>
      <c r="E29" s="18"/>
      <c r="F29" s="18"/>
      <c r="G29" s="18"/>
      <c r="H29" s="18"/>
      <c r="I29" s="18"/>
      <c r="J29" s="18"/>
      <c r="K29" s="18"/>
      <c r="L29" s="18"/>
      <c r="M29" s="18"/>
      <c r="N29" s="18"/>
    </row>
    <row r="30" spans="1:14" s="11" customFormat="1" ht="19.5" customHeight="1" x14ac:dyDescent="0.2">
      <c r="A30" s="95" t="s">
        <v>342</v>
      </c>
      <c r="B30" s="95"/>
      <c r="C30" s="95"/>
      <c r="D30" s="95"/>
      <c r="E30" s="95"/>
      <c r="F30" s="95"/>
      <c r="G30" s="95"/>
      <c r="H30" s="95"/>
      <c r="I30" s="95"/>
      <c r="J30" s="95"/>
      <c r="K30" s="95"/>
      <c r="L30" s="95"/>
      <c r="M30" s="95"/>
      <c r="N30" s="95"/>
    </row>
    <row r="31" spans="1:14" s="11" customFormat="1" ht="19.5" customHeight="1" x14ac:dyDescent="0.2">
      <c r="A31" s="95"/>
      <c r="B31" s="95"/>
      <c r="C31" s="95"/>
      <c r="D31" s="95"/>
      <c r="E31" s="95"/>
      <c r="F31" s="95"/>
      <c r="G31" s="95"/>
      <c r="H31" s="95"/>
      <c r="I31" s="95"/>
      <c r="J31" s="95"/>
      <c r="K31" s="95"/>
      <c r="L31" s="95"/>
      <c r="M31" s="95"/>
      <c r="N31" s="95"/>
    </row>
    <row r="32" spans="1:14" s="11" customFormat="1" ht="19.5" customHeight="1" x14ac:dyDescent="0.2">
      <c r="A32" s="95"/>
      <c r="B32" s="95"/>
      <c r="C32" s="95"/>
      <c r="D32" s="95"/>
      <c r="E32" s="95"/>
      <c r="F32" s="95"/>
      <c r="G32" s="95"/>
      <c r="H32" s="95"/>
      <c r="I32" s="95"/>
      <c r="J32" s="95"/>
      <c r="K32" s="95"/>
      <c r="L32" s="95"/>
      <c r="M32" s="95"/>
      <c r="N32" s="95"/>
    </row>
    <row r="33" spans="1:14" s="11" customFormat="1" ht="19.5" customHeight="1" x14ac:dyDescent="0.2">
      <c r="A33" s="95"/>
      <c r="B33" s="95"/>
      <c r="C33" s="95"/>
      <c r="D33" s="95"/>
      <c r="E33" s="95"/>
      <c r="F33" s="95"/>
      <c r="G33" s="95"/>
      <c r="H33" s="95"/>
      <c r="I33" s="95"/>
      <c r="J33" s="95"/>
      <c r="K33" s="95"/>
      <c r="L33" s="95"/>
      <c r="M33" s="95"/>
      <c r="N33" s="95"/>
    </row>
    <row r="34" spans="1:14" s="11" customFormat="1" ht="27" customHeight="1" x14ac:dyDescent="0.2">
      <c r="A34" s="18"/>
      <c r="B34" s="18"/>
      <c r="C34" s="18"/>
      <c r="D34" s="18"/>
      <c r="E34" s="18"/>
      <c r="F34" s="18"/>
      <c r="G34" s="18"/>
      <c r="H34" s="18"/>
      <c r="I34" s="18"/>
      <c r="J34" s="18"/>
      <c r="K34" s="18"/>
      <c r="L34" s="18"/>
      <c r="M34" s="70" t="s">
        <v>337</v>
      </c>
      <c r="N34" s="70"/>
    </row>
    <row r="35" spans="1:14" s="11" customFormat="1" ht="12" x14ac:dyDescent="0.2">
      <c r="A35" s="18"/>
      <c r="B35" s="18"/>
      <c r="C35" s="18"/>
      <c r="D35" s="18"/>
      <c r="E35" s="18"/>
      <c r="F35" s="18"/>
      <c r="G35" s="18"/>
      <c r="H35" s="18"/>
      <c r="I35" s="18"/>
      <c r="J35" s="18"/>
      <c r="K35" s="18"/>
      <c r="L35" s="18"/>
      <c r="M35" s="18"/>
      <c r="N35" s="18"/>
    </row>
    <row r="36" spans="1:14" s="11" customFormat="1" ht="30" customHeight="1" x14ac:dyDescent="0.2">
      <c r="A36" s="77" t="s">
        <v>352</v>
      </c>
      <c r="B36" s="77"/>
      <c r="C36" s="77"/>
      <c r="D36" s="77"/>
      <c r="E36" s="78"/>
      <c r="F36" s="78"/>
      <c r="G36" s="78"/>
      <c r="H36" s="78"/>
      <c r="I36" s="78"/>
      <c r="J36" s="78"/>
      <c r="K36" s="78"/>
      <c r="L36" s="78"/>
      <c r="M36" s="78"/>
      <c r="N36" s="78"/>
    </row>
    <row r="37" spans="1:14" s="11" customFormat="1" x14ac:dyDescent="0.2">
      <c r="A37" s="95"/>
      <c r="B37" s="95"/>
      <c r="C37" s="95"/>
      <c r="D37" s="95"/>
      <c r="E37" s="99"/>
      <c r="F37" s="99"/>
      <c r="G37" s="99"/>
      <c r="H37" s="99"/>
      <c r="I37" s="95"/>
      <c r="J37" s="95"/>
      <c r="K37" s="95"/>
      <c r="L37" s="95"/>
      <c r="M37" s="95"/>
      <c r="N37" s="95"/>
    </row>
    <row r="38" spans="1:14" s="11" customFormat="1" ht="102.75" customHeight="1" x14ac:dyDescent="0.2">
      <c r="A38" s="100" t="s">
        <v>343</v>
      </c>
      <c r="B38" s="100"/>
      <c r="C38" s="100"/>
      <c r="D38" s="100"/>
      <c r="E38" s="100"/>
      <c r="F38" s="100"/>
      <c r="G38" s="100"/>
      <c r="H38" s="100"/>
      <c r="I38" s="100"/>
      <c r="J38" s="100"/>
      <c r="K38" s="100"/>
      <c r="L38" s="100"/>
      <c r="M38" s="100"/>
      <c r="N38" s="100"/>
    </row>
    <row r="39" spans="1:14" s="11" customFormat="1" ht="12" hidden="1" customHeight="1" x14ac:dyDescent="0.2">
      <c r="A39" s="95"/>
      <c r="B39" s="99"/>
      <c r="C39" s="99"/>
      <c r="D39" s="99"/>
      <c r="E39" s="99"/>
      <c r="F39" s="99"/>
      <c r="G39" s="99"/>
      <c r="H39" s="99"/>
      <c r="I39" s="99"/>
      <c r="J39" s="99"/>
      <c r="K39" s="99"/>
      <c r="L39" s="99"/>
      <c r="M39" s="99"/>
      <c r="N39" s="99"/>
    </row>
    <row r="40" spans="1:14" s="11" customFormat="1" ht="79.5" customHeight="1" x14ac:dyDescent="0.2">
      <c r="A40" s="101" t="s">
        <v>344</v>
      </c>
      <c r="B40" s="68"/>
      <c r="C40" s="68"/>
      <c r="D40" s="68"/>
      <c r="E40" s="68"/>
      <c r="F40" s="68"/>
      <c r="G40" s="68"/>
      <c r="H40" s="68"/>
      <c r="I40" s="68"/>
      <c r="J40" s="68"/>
      <c r="K40" s="68"/>
      <c r="L40" s="68"/>
      <c r="M40" s="68"/>
      <c r="N40" s="68"/>
    </row>
    <row r="41" spans="1:14" s="11" customFormat="1" ht="13.5" hidden="1" customHeight="1" x14ac:dyDescent="0.2">
      <c r="A41" s="95"/>
      <c r="B41" s="99"/>
      <c r="C41" s="99"/>
      <c r="D41" s="99"/>
      <c r="E41" s="99"/>
      <c r="F41" s="99"/>
      <c r="G41" s="99"/>
      <c r="H41" s="99"/>
      <c r="I41" s="99"/>
      <c r="J41" s="99"/>
      <c r="K41" s="99"/>
      <c r="L41" s="99"/>
      <c r="M41" s="99"/>
      <c r="N41" s="99"/>
    </row>
    <row r="42" spans="1:14" s="11" customFormat="1" ht="81" customHeight="1" x14ac:dyDescent="0.2">
      <c r="A42" s="68" t="s">
        <v>345</v>
      </c>
      <c r="B42" s="68"/>
      <c r="C42" s="68"/>
      <c r="D42" s="68"/>
      <c r="E42" s="68"/>
      <c r="F42" s="68"/>
      <c r="G42" s="68"/>
      <c r="H42" s="68"/>
      <c r="I42" s="68"/>
      <c r="J42" s="68"/>
      <c r="K42" s="68"/>
      <c r="L42" s="68"/>
      <c r="M42" s="68"/>
      <c r="N42" s="68"/>
    </row>
    <row r="43" spans="1:14" s="11" customFormat="1" ht="47.25" customHeight="1" x14ac:dyDescent="0.2">
      <c r="A43" s="102" t="s">
        <v>406</v>
      </c>
      <c r="B43" s="103"/>
      <c r="C43" s="103"/>
      <c r="D43" s="103"/>
      <c r="E43" s="103"/>
      <c r="F43" s="103"/>
      <c r="G43" s="103"/>
      <c r="H43" s="103"/>
      <c r="I43" s="103"/>
      <c r="J43" s="103"/>
      <c r="K43" s="103"/>
      <c r="L43" s="103"/>
      <c r="M43" s="103"/>
      <c r="N43" s="103"/>
    </row>
    <row r="44" spans="1:14" s="11" customFormat="1" ht="38.25" customHeight="1" x14ac:dyDescent="0.2">
      <c r="A44" s="104" t="s">
        <v>346</v>
      </c>
      <c r="B44" s="80"/>
      <c r="F44" s="11" t="s">
        <v>347</v>
      </c>
      <c r="J44" s="105" t="s">
        <v>407</v>
      </c>
      <c r="K44" s="45"/>
      <c r="L44" s="45"/>
      <c r="M44" s="45"/>
      <c r="N44" s="45"/>
    </row>
    <row r="45" spans="1:14" s="11" customFormat="1" ht="27" customHeight="1" x14ac:dyDescent="0.2">
      <c r="A45" s="96"/>
      <c r="B45" s="96"/>
      <c r="C45" s="96"/>
      <c r="D45" s="96"/>
      <c r="F45" s="97"/>
      <c r="G45" s="97"/>
      <c r="H45" s="97"/>
      <c r="J45" s="98"/>
      <c r="K45" s="98"/>
      <c r="L45" s="98"/>
      <c r="M45" s="98"/>
      <c r="N45" s="98"/>
    </row>
    <row r="46" spans="1:14" ht="9.75" customHeight="1" x14ac:dyDescent="0.2">
      <c r="A46" s="11"/>
      <c r="B46" s="11"/>
      <c r="C46" s="11"/>
      <c r="D46" s="11"/>
      <c r="F46" s="11"/>
      <c r="G46" s="11"/>
      <c r="H46" s="11"/>
      <c r="I46" s="19"/>
      <c r="J46" s="19"/>
      <c r="K46" s="19"/>
      <c r="L46" s="19"/>
      <c r="M46" s="19"/>
      <c r="N46" s="19"/>
    </row>
    <row r="47" spans="1:14" ht="13.5" customHeight="1" x14ac:dyDescent="0.2">
      <c r="A47" s="19"/>
      <c r="B47" s="19"/>
      <c r="C47" s="19"/>
      <c r="D47" s="19"/>
      <c r="E47" s="19"/>
      <c r="F47" s="19"/>
      <c r="G47" s="19"/>
      <c r="H47" s="19"/>
      <c r="I47" s="19"/>
      <c r="J47" s="19"/>
      <c r="K47" s="19"/>
      <c r="L47" s="19"/>
      <c r="M47" s="19"/>
      <c r="N47" s="19"/>
    </row>
    <row r="48" spans="1:14" x14ac:dyDescent="0.2">
      <c r="I48" s="19"/>
      <c r="J48" s="19"/>
      <c r="K48" s="19"/>
      <c r="L48" s="19"/>
      <c r="M48" s="19"/>
      <c r="N48" s="19"/>
    </row>
    <row r="49" x14ac:dyDescent="0.2"/>
    <row r="50" x14ac:dyDescent="0.2"/>
    <row r="51" x14ac:dyDescent="0.2"/>
    <row r="52" x14ac:dyDescent="0.2"/>
    <row r="53" x14ac:dyDescent="0.2"/>
    <row r="54" x14ac:dyDescent="0.2"/>
    <row r="55" x14ac:dyDescent="0.2"/>
    <row r="56" x14ac:dyDescent="0.2"/>
    <row r="57" x14ac:dyDescent="0.2"/>
    <row r="58" x14ac:dyDescent="0.2"/>
    <row r="59" x14ac:dyDescent="0.2"/>
    <row r="60" x14ac:dyDescent="0.2"/>
    <row r="61" x14ac:dyDescent="0.2"/>
    <row r="62" x14ac:dyDescent="0.2"/>
    <row r="63" x14ac:dyDescent="0.2"/>
    <row r="64" x14ac:dyDescent="0.2"/>
    <row r="65" x14ac:dyDescent="0.2"/>
    <row r="66" x14ac:dyDescent="0.2"/>
    <row r="67" x14ac:dyDescent="0.2"/>
    <row r="68" x14ac:dyDescent="0.2"/>
    <row r="69" x14ac:dyDescent="0.2"/>
    <row r="70" x14ac:dyDescent="0.2"/>
    <row r="71" x14ac:dyDescent="0.2"/>
    <row r="72" x14ac:dyDescent="0.2"/>
    <row r="73" x14ac:dyDescent="0.2"/>
    <row r="74" x14ac:dyDescent="0.2"/>
    <row r="75" x14ac:dyDescent="0.2"/>
    <row r="76" x14ac:dyDescent="0.2"/>
    <row r="77" x14ac:dyDescent="0.2"/>
    <row r="78" x14ac:dyDescent="0.2"/>
    <row r="79" x14ac:dyDescent="0.2"/>
    <row r="80" x14ac:dyDescent="0.2"/>
    <row r="81" x14ac:dyDescent="0.2"/>
    <row r="82" x14ac:dyDescent="0.2"/>
    <row r="83" x14ac:dyDescent="0.2"/>
    <row r="84" x14ac:dyDescent="0.2"/>
    <row r="85" x14ac:dyDescent="0.2"/>
    <row r="86" x14ac:dyDescent="0.2"/>
    <row r="87" x14ac:dyDescent="0.2"/>
    <row r="88" x14ac:dyDescent="0.2"/>
    <row r="89" x14ac:dyDescent="0.2"/>
    <row r="90" x14ac:dyDescent="0.2"/>
    <row r="91" x14ac:dyDescent="0.2"/>
    <row r="92" x14ac:dyDescent="0.2"/>
    <row r="93" x14ac:dyDescent="0.2"/>
    <row r="94" x14ac:dyDescent="0.2"/>
    <row r="95" x14ac:dyDescent="0.2"/>
    <row r="96" x14ac:dyDescent="0.2"/>
    <row r="97" x14ac:dyDescent="0.2"/>
    <row r="98" x14ac:dyDescent="0.2"/>
    <row r="99" x14ac:dyDescent="0.2"/>
    <row r="100" x14ac:dyDescent="0.2"/>
    <row r="101" x14ac:dyDescent="0.2"/>
    <row r="102" x14ac:dyDescent="0.2"/>
    <row r="103" x14ac:dyDescent="0.2"/>
    <row r="104" x14ac:dyDescent="0.2"/>
    <row r="105" x14ac:dyDescent="0.2"/>
    <row r="106" x14ac:dyDescent="0.2"/>
    <row r="107" x14ac:dyDescent="0.2"/>
    <row r="108" x14ac:dyDescent="0.2"/>
    <row r="109" x14ac:dyDescent="0.2"/>
    <row r="110" x14ac:dyDescent="0.2"/>
    <row r="111" x14ac:dyDescent="0.2"/>
    <row r="112" x14ac:dyDescent="0.2"/>
    <row r="113" x14ac:dyDescent="0.2"/>
    <row r="114" x14ac:dyDescent="0.2"/>
    <row r="115" x14ac:dyDescent="0.2"/>
    <row r="116" x14ac:dyDescent="0.2"/>
    <row r="117" x14ac:dyDescent="0.2"/>
    <row r="118" x14ac:dyDescent="0.2"/>
    <row r="119" x14ac:dyDescent="0.2"/>
    <row r="120" x14ac:dyDescent="0.2"/>
    <row r="121" x14ac:dyDescent="0.2"/>
    <row r="122" x14ac:dyDescent="0.2"/>
    <row r="123" x14ac:dyDescent="0.2"/>
    <row r="124" x14ac:dyDescent="0.2"/>
    <row r="125" x14ac:dyDescent="0.2"/>
  </sheetData>
  <mergeCells count="56">
    <mergeCell ref="A45:D45"/>
    <mergeCell ref="F45:H45"/>
    <mergeCell ref="J45:N45"/>
    <mergeCell ref="A37:H37"/>
    <mergeCell ref="I37:L37"/>
    <mergeCell ref="M37:N37"/>
    <mergeCell ref="A38:N38"/>
    <mergeCell ref="A39:N39"/>
    <mergeCell ref="A40:N40"/>
    <mergeCell ref="A41:N41"/>
    <mergeCell ref="A42:N42"/>
    <mergeCell ref="A43:N43"/>
    <mergeCell ref="A44:B44"/>
    <mergeCell ref="J44:N44"/>
    <mergeCell ref="A36:N36"/>
    <mergeCell ref="A20:K20"/>
    <mergeCell ref="L20:N20"/>
    <mergeCell ref="A22:H22"/>
    <mergeCell ref="I22:K22"/>
    <mergeCell ref="M22:N22"/>
    <mergeCell ref="I23:K23"/>
    <mergeCell ref="M23:N23"/>
    <mergeCell ref="A25:H25"/>
    <mergeCell ref="I25:K25"/>
    <mergeCell ref="A27:N28"/>
    <mergeCell ref="A30:N33"/>
    <mergeCell ref="M34:N34"/>
    <mergeCell ref="A18:N18"/>
    <mergeCell ref="A13:B13"/>
    <mergeCell ref="D13:H13"/>
    <mergeCell ref="I13:K13"/>
    <mergeCell ref="L13:N13"/>
    <mergeCell ref="A14:B14"/>
    <mergeCell ref="D14:H14"/>
    <mergeCell ref="I14:K14"/>
    <mergeCell ref="L14:N14"/>
    <mergeCell ref="A15:B15"/>
    <mergeCell ref="I15:K15"/>
    <mergeCell ref="L15:N15"/>
    <mergeCell ref="A16:C16"/>
    <mergeCell ref="L16:N16"/>
    <mergeCell ref="A12:B12"/>
    <mergeCell ref="C12:H12"/>
    <mergeCell ref="I12:K12"/>
    <mergeCell ref="L12:N12"/>
    <mergeCell ref="A1:N1"/>
    <mergeCell ref="A2:N2"/>
    <mergeCell ref="A3:E3"/>
    <mergeCell ref="I3:N3"/>
    <mergeCell ref="G4:H4"/>
    <mergeCell ref="J4:L4"/>
    <mergeCell ref="I6:N6"/>
    <mergeCell ref="I7:N7"/>
    <mergeCell ref="I8:N8"/>
    <mergeCell ref="A10:N10"/>
    <mergeCell ref="A11:N11"/>
  </mergeCells>
  <conditionalFormatting sqref="I23 L23">
    <cfRule type="expression" dxfId="44" priority="5">
      <formula>AND(OR($L$13="ledig",$L$13="geschieden",$L$13="verwitwet"),$E$14="Nein")</formula>
    </cfRule>
  </conditionalFormatting>
  <conditionalFormatting sqref="I22:K22">
    <cfRule type="expression" dxfId="43" priority="2">
      <formula>OR($L$13="திருமணமாைவர் - verheiratet",$L$13="பதிவு செய்த பார்ட்ைர்ஷிப் - eingetragene Partnerschaft")</formula>
    </cfRule>
  </conditionalFormatting>
  <conditionalFormatting sqref="L22">
    <cfRule type="expression" dxfId="42" priority="3">
      <formula>OR($L$13="verheiratet",$L$13="eingetragene Partnerschaft",AND($L$13="ledig",$E$14="Ja"),AND($L$13="verwitwet",$E$14="Ja"),AND($L$13="geschieden",$E$14="Ja"))</formula>
    </cfRule>
  </conditionalFormatting>
  <conditionalFormatting sqref="M22:N22">
    <cfRule type="expression" dxfId="41" priority="1">
      <formula>AND(OR($L$13="ledig",$L$13="geschieden",$L$13="verwitwet"),$E$14="Nein")</formula>
    </cfRule>
  </conditionalFormatting>
  <conditionalFormatting sqref="M23:N23">
    <cfRule type="expression" dxfId="40" priority="4">
      <formula>OR($L$13="verheiratet",$L$13="eingetragene Partnerschaft",AND($L$13="ledig",$E$14="Ja"),AND($L$13="verwitwet",$E$14="Ja"),AND($L$13="geschieden",$E$14="Ja"))</formula>
    </cfRule>
  </conditionalFormatting>
  <pageMargins left="0.78740157480314965" right="0.31496062992125984" top="1.5748031496062993" bottom="0.39370078740157483" header="0.39370078740157483" footer="0.11811023622047245"/>
  <pageSetup paperSize="9" scale="57" orientation="portrait" r:id="rId1"/>
  <headerFooter scaleWithDoc="0"/>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O125"/>
  <sheetViews>
    <sheetView showGridLines="0" showRuler="0" topLeftCell="A38" zoomScale="120" zoomScaleNormal="120" zoomScalePageLayoutView="130" workbookViewId="0">
      <selection activeCell="L48" sqref="L48"/>
    </sheetView>
  </sheetViews>
  <sheetFormatPr baseColWidth="10" defaultColWidth="11" defaultRowHeight="13.5" zeroHeight="1" x14ac:dyDescent="0.2"/>
  <cols>
    <col min="1" max="2" width="11.625" customWidth="1"/>
    <col min="3" max="3" width="4.875" customWidth="1"/>
    <col min="4" max="4" width="5" customWidth="1"/>
    <col min="5" max="7" width="4.875" customWidth="1"/>
    <col min="8" max="8" width="5" customWidth="1"/>
    <col min="9" max="11" width="7.5" customWidth="1"/>
    <col min="12" max="12" width="10" customWidth="1"/>
    <col min="13" max="13" width="5.5" customWidth="1"/>
    <col min="14" max="14" width="19.375" customWidth="1"/>
  </cols>
  <sheetData>
    <row r="1" spans="1:15" ht="35.25" customHeight="1" x14ac:dyDescent="0.2">
      <c r="A1" s="47" t="s">
        <v>321</v>
      </c>
      <c r="B1" s="48"/>
      <c r="C1" s="48"/>
      <c r="D1" s="48"/>
      <c r="E1" s="48"/>
      <c r="F1" s="48"/>
      <c r="G1" s="48"/>
      <c r="H1" s="48"/>
      <c r="I1" s="48"/>
      <c r="J1" s="48"/>
      <c r="K1" s="48"/>
      <c r="L1" s="48"/>
      <c r="M1" s="48"/>
      <c r="N1" s="48"/>
      <c r="O1" s="43" t="s">
        <v>396</v>
      </c>
    </row>
    <row r="2" spans="1:15" ht="18.75" customHeight="1" x14ac:dyDescent="0.2">
      <c r="A2" s="49" t="s">
        <v>289</v>
      </c>
      <c r="B2" s="50"/>
      <c r="C2" s="50"/>
      <c r="D2" s="50"/>
      <c r="E2" s="50"/>
      <c r="F2" s="50"/>
      <c r="G2" s="50"/>
      <c r="H2" s="50"/>
      <c r="I2" s="50"/>
      <c r="J2" s="51"/>
      <c r="K2" s="51"/>
      <c r="L2" s="51"/>
      <c r="M2" s="51"/>
      <c r="N2" s="51"/>
    </row>
    <row r="3" spans="1:15" s="11" customFormat="1" ht="13.5" customHeight="1" x14ac:dyDescent="0.2">
      <c r="A3" s="52" t="s">
        <v>290</v>
      </c>
      <c r="B3" s="52"/>
      <c r="C3" s="53"/>
      <c r="D3" s="53"/>
      <c r="E3" s="53"/>
      <c r="F3" s="37"/>
      <c r="G3" s="37"/>
      <c r="H3" s="37"/>
      <c r="I3" s="117"/>
      <c r="J3" s="117"/>
      <c r="K3" s="117"/>
      <c r="L3" s="117"/>
      <c r="M3" s="117"/>
      <c r="N3" s="117"/>
      <c r="O3" s="10"/>
    </row>
    <row r="4" spans="1:15" s="11" customFormat="1" ht="13.5" customHeight="1" x14ac:dyDescent="0.2">
      <c r="A4" s="38" t="s">
        <v>291</v>
      </c>
      <c r="B4" s="38"/>
      <c r="C4" s="39"/>
      <c r="D4" s="39"/>
      <c r="E4" s="40"/>
      <c r="F4" s="41"/>
      <c r="G4" s="55"/>
      <c r="H4" s="53"/>
      <c r="I4" s="28" t="s">
        <v>292</v>
      </c>
      <c r="J4" s="118"/>
      <c r="K4" s="119"/>
      <c r="L4" s="119"/>
      <c r="M4" s="28" t="s">
        <v>293</v>
      </c>
      <c r="N4" s="29"/>
    </row>
    <row r="5" spans="1:15" s="11" customFormat="1" ht="13.5" customHeight="1" x14ac:dyDescent="0.2">
      <c r="A5" s="42" t="s">
        <v>280</v>
      </c>
      <c r="B5" s="42"/>
      <c r="C5" s="42"/>
      <c r="D5" s="37"/>
      <c r="E5" s="37"/>
      <c r="F5" s="37"/>
      <c r="G5" s="37"/>
      <c r="H5" s="37"/>
      <c r="I5" s="120"/>
      <c r="J5" s="112"/>
      <c r="K5" s="112"/>
      <c r="L5" s="112"/>
      <c r="M5" s="112"/>
      <c r="N5" s="112"/>
    </row>
    <row r="6" spans="1:15" s="11" customFormat="1" ht="13.5" customHeight="1" x14ac:dyDescent="0.2">
      <c r="A6" s="42" t="s">
        <v>294</v>
      </c>
      <c r="B6" s="42"/>
      <c r="C6" s="42"/>
      <c r="D6" s="37"/>
      <c r="E6" s="37"/>
      <c r="F6" s="37"/>
      <c r="G6" s="37"/>
      <c r="H6" s="37"/>
      <c r="I6" s="121"/>
      <c r="J6" s="121"/>
      <c r="K6" s="121"/>
      <c r="L6" s="121"/>
      <c r="M6" s="121"/>
      <c r="N6" s="121"/>
      <c r="O6" s="12"/>
    </row>
    <row r="7" spans="1:15" s="11" customFormat="1" ht="13.5" customHeight="1" x14ac:dyDescent="0.2">
      <c r="A7" s="42" t="s">
        <v>285</v>
      </c>
      <c r="B7" s="42"/>
      <c r="C7" s="42"/>
      <c r="D7" s="37"/>
      <c r="E7" s="37"/>
      <c r="F7" s="37"/>
      <c r="G7" s="37"/>
      <c r="H7" s="37"/>
      <c r="I7" s="122" t="str">
        <f>IFERROR(VLOOKUP(I3,Cockpit!$E$20:$K$45,4,FALSE)&amp;" "&amp;VLOOKUP(I3,Cockpit!$E$20:$K$45,5,FALSE)&amp;" "&amp;VLOOKUP(I3,Cockpit!$E$20:$K$45,6,FALSE),"")</f>
        <v/>
      </c>
      <c r="J7" s="122"/>
      <c r="K7" s="122"/>
      <c r="L7" s="122"/>
      <c r="M7" s="122"/>
      <c r="N7" s="122"/>
      <c r="O7" s="12"/>
    </row>
    <row r="8" spans="1:15" s="11" customFormat="1" ht="13.5" customHeight="1" x14ac:dyDescent="0.2">
      <c r="A8" s="42" t="s">
        <v>295</v>
      </c>
      <c r="B8" s="42"/>
      <c r="C8" s="42"/>
      <c r="D8" s="37"/>
      <c r="E8" s="37"/>
      <c r="F8" s="37"/>
      <c r="G8" s="37"/>
      <c r="H8" s="37"/>
      <c r="I8" s="123" t="str">
        <f>IFERROR(VLOOKUP(I3,Cockpit!$E$20:$K$45,7,FALSE),"")</f>
        <v/>
      </c>
      <c r="J8" s="123"/>
      <c r="K8" s="123"/>
      <c r="L8" s="123"/>
      <c r="M8" s="123"/>
      <c r="N8" s="123"/>
    </row>
    <row r="9" spans="1:15" ht="7.5" customHeight="1" x14ac:dyDescent="0.2">
      <c r="A9" s="13"/>
      <c r="B9" s="13"/>
      <c r="C9" s="13"/>
      <c r="D9" s="14"/>
      <c r="E9" s="14"/>
      <c r="F9" s="14"/>
      <c r="G9" s="14"/>
      <c r="H9" s="14"/>
      <c r="I9" s="14"/>
      <c r="J9" s="14"/>
      <c r="K9" s="14"/>
      <c r="L9" s="14"/>
      <c r="M9" s="14"/>
      <c r="N9" s="14"/>
    </row>
    <row r="10" spans="1:15" ht="25.5" customHeight="1" x14ac:dyDescent="0.2">
      <c r="A10" s="61" t="s">
        <v>322</v>
      </c>
      <c r="B10" s="62"/>
      <c r="C10" s="62"/>
      <c r="D10" s="62"/>
      <c r="E10" s="62"/>
      <c r="F10" s="62"/>
      <c r="G10" s="62"/>
      <c r="H10" s="62"/>
      <c r="I10" s="62"/>
      <c r="J10" s="63"/>
      <c r="K10" s="63"/>
      <c r="L10" s="63"/>
      <c r="M10" s="63"/>
      <c r="N10" s="63"/>
    </row>
    <row r="11" spans="1:15" ht="5.25" customHeight="1" x14ac:dyDescent="0.2">
      <c r="A11" s="64"/>
      <c r="B11" s="64"/>
      <c r="C11" s="64"/>
      <c r="D11" s="64"/>
      <c r="E11" s="64"/>
      <c r="F11" s="64"/>
      <c r="G11" s="64"/>
      <c r="H11" s="64"/>
      <c r="I11" s="64"/>
      <c r="J11" s="64"/>
      <c r="K11" s="64"/>
      <c r="L11" s="64"/>
      <c r="M11" s="64"/>
      <c r="N11" s="64"/>
    </row>
    <row r="12" spans="1:15" ht="27" customHeight="1" x14ac:dyDescent="0.2">
      <c r="A12" s="44" t="s">
        <v>323</v>
      </c>
      <c r="B12" s="45"/>
      <c r="C12" s="116"/>
      <c r="D12" s="116"/>
      <c r="E12" s="116"/>
      <c r="F12" s="116"/>
      <c r="G12" s="116"/>
      <c r="H12" s="116"/>
      <c r="I12" s="44" t="s">
        <v>324</v>
      </c>
      <c r="J12" s="45"/>
      <c r="K12" s="45"/>
      <c r="L12" s="116"/>
      <c r="M12" s="116"/>
      <c r="N12" s="116"/>
    </row>
    <row r="13" spans="1:15" ht="27" customHeight="1" x14ac:dyDescent="0.2">
      <c r="A13" s="44" t="s">
        <v>325</v>
      </c>
      <c r="B13" s="45"/>
      <c r="C13" s="112"/>
      <c r="D13" s="112"/>
      <c r="E13" s="112"/>
      <c r="F13" s="112"/>
      <c r="G13" s="112"/>
      <c r="H13" s="112"/>
      <c r="I13" s="44" t="s">
        <v>327</v>
      </c>
      <c r="J13" s="45"/>
      <c r="K13" s="104"/>
      <c r="L13" s="112"/>
      <c r="M13" s="112"/>
      <c r="N13" s="112"/>
    </row>
    <row r="14" spans="1:15" ht="27" customHeight="1" x14ac:dyDescent="0.2">
      <c r="A14" s="44" t="s">
        <v>329</v>
      </c>
      <c r="B14" s="44"/>
      <c r="C14" s="111"/>
      <c r="D14" s="111"/>
      <c r="E14" s="111"/>
      <c r="F14" s="111"/>
      <c r="G14" s="111"/>
      <c r="H14" s="111"/>
      <c r="I14" s="44" t="s">
        <v>331</v>
      </c>
      <c r="J14" s="44"/>
      <c r="K14" s="44"/>
      <c r="L14" s="112"/>
      <c r="M14" s="112"/>
      <c r="N14" s="112"/>
    </row>
    <row r="15" spans="1:15" ht="27" customHeight="1" x14ac:dyDescent="0.2">
      <c r="A15" s="44" t="s">
        <v>332</v>
      </c>
      <c r="B15" s="44"/>
      <c r="C15" s="113"/>
      <c r="D15" s="113"/>
      <c r="E15" s="113"/>
      <c r="F15" s="113"/>
      <c r="G15" s="113"/>
      <c r="H15" s="113"/>
      <c r="I15" s="44" t="s">
        <v>333</v>
      </c>
      <c r="J15" s="44"/>
      <c r="K15" s="44"/>
      <c r="L15" s="112"/>
      <c r="M15" s="112"/>
      <c r="N15" s="112"/>
    </row>
    <row r="16" spans="1:15" ht="27" customHeight="1" x14ac:dyDescent="0.2">
      <c r="A16" s="79" t="s">
        <v>353</v>
      </c>
      <c r="B16" s="80"/>
      <c r="C16" s="80"/>
      <c r="D16" s="80"/>
      <c r="E16" s="80"/>
      <c r="F16" s="80"/>
      <c r="G16" s="80"/>
      <c r="H16" s="80"/>
      <c r="I16" s="15"/>
      <c r="J16" s="15"/>
      <c r="K16" s="15"/>
      <c r="L16" s="114"/>
      <c r="M16" s="114"/>
      <c r="N16" s="114"/>
      <c r="O16" s="36" t="str">
        <f ca="1">Tabelle!AT2</f>
        <v/>
      </c>
    </row>
    <row r="17" spans="1:14" ht="13.5" customHeight="1" x14ac:dyDescent="0.2"/>
    <row r="18" spans="1:14" ht="24" customHeight="1" x14ac:dyDescent="0.2">
      <c r="A18" s="65" t="s">
        <v>335</v>
      </c>
      <c r="B18" s="66"/>
      <c r="C18" s="66"/>
      <c r="D18" s="66"/>
      <c r="E18" s="66"/>
      <c r="F18" s="66"/>
      <c r="G18" s="66"/>
      <c r="H18" s="66"/>
      <c r="I18" s="66"/>
      <c r="J18" s="67"/>
      <c r="K18" s="67"/>
      <c r="L18" s="67"/>
      <c r="M18" s="67"/>
      <c r="N18" s="67"/>
    </row>
    <row r="19" spans="1:14" ht="3.75" customHeight="1" x14ac:dyDescent="0.2"/>
    <row r="20" spans="1:14" s="11" customFormat="1" ht="54" customHeight="1" x14ac:dyDescent="0.2">
      <c r="A20" s="79" t="s">
        <v>336</v>
      </c>
      <c r="B20" s="80"/>
      <c r="C20" s="80"/>
      <c r="D20" s="80"/>
      <c r="E20" s="80"/>
      <c r="F20" s="80"/>
      <c r="G20" s="80"/>
      <c r="H20" s="80"/>
      <c r="I20" s="80"/>
      <c r="J20" s="80"/>
      <c r="K20" s="80"/>
      <c r="L20" s="115"/>
      <c r="M20" s="115"/>
      <c r="N20" s="115"/>
    </row>
    <row r="21" spans="1:14" s="11" customFormat="1" ht="13.5" customHeight="1" x14ac:dyDescent="0.2"/>
    <row r="22" spans="1:14" s="11" customFormat="1" ht="47.25" customHeight="1" x14ac:dyDescent="0.2">
      <c r="A22" s="79" t="s">
        <v>338</v>
      </c>
      <c r="B22" s="80"/>
      <c r="C22" s="80"/>
      <c r="D22" s="80"/>
      <c r="E22" s="80"/>
      <c r="F22" s="80"/>
      <c r="G22" s="80"/>
      <c r="H22" s="80"/>
      <c r="I22" s="83" t="s">
        <v>339</v>
      </c>
      <c r="J22" s="83"/>
      <c r="K22" s="83"/>
      <c r="M22" s="44" t="s">
        <v>355</v>
      </c>
      <c r="N22" s="45"/>
    </row>
    <row r="23" spans="1:14" s="11" customFormat="1" ht="13.5" customHeight="1" x14ac:dyDescent="0.2">
      <c r="B23" s="16"/>
      <c r="I23" s="96"/>
      <c r="J23" s="96"/>
      <c r="K23" s="107"/>
      <c r="L23" s="17"/>
      <c r="M23" s="108"/>
      <c r="N23" s="109"/>
    </row>
    <row r="24" spans="1:14" s="11" customFormat="1" ht="13.5" customHeight="1" x14ac:dyDescent="0.2"/>
    <row r="25" spans="1:14" s="11" customFormat="1" ht="27" customHeight="1" x14ac:dyDescent="0.2">
      <c r="A25" s="79" t="s">
        <v>340</v>
      </c>
      <c r="B25" s="80"/>
      <c r="C25" s="80"/>
      <c r="D25" s="80"/>
      <c r="E25" s="80"/>
      <c r="F25" s="80"/>
      <c r="G25" s="80"/>
      <c r="H25" s="80"/>
      <c r="I25" s="106"/>
      <c r="J25" s="106"/>
      <c r="K25" s="106"/>
    </row>
    <row r="26" spans="1:14" s="11" customFormat="1" ht="13.5" customHeight="1" thickBot="1" x14ac:dyDescent="0.25"/>
    <row r="27" spans="1:14" s="11" customFormat="1" ht="24.75" customHeight="1" x14ac:dyDescent="0.2">
      <c r="A27" s="89" t="s">
        <v>341</v>
      </c>
      <c r="B27" s="90"/>
      <c r="C27" s="90"/>
      <c r="D27" s="90"/>
      <c r="E27" s="90"/>
      <c r="F27" s="90"/>
      <c r="G27" s="90"/>
      <c r="H27" s="90"/>
      <c r="I27" s="90"/>
      <c r="J27" s="90"/>
      <c r="K27" s="90"/>
      <c r="L27" s="90"/>
      <c r="M27" s="90"/>
      <c r="N27" s="91"/>
    </row>
    <row r="28" spans="1:14" s="11" customFormat="1" ht="24.75" customHeight="1" thickBot="1" x14ac:dyDescent="0.25">
      <c r="A28" s="92"/>
      <c r="B28" s="93"/>
      <c r="C28" s="93"/>
      <c r="D28" s="93"/>
      <c r="E28" s="93"/>
      <c r="F28" s="93"/>
      <c r="G28" s="93"/>
      <c r="H28" s="93"/>
      <c r="I28" s="93"/>
      <c r="J28" s="93"/>
      <c r="K28" s="93"/>
      <c r="L28" s="93"/>
      <c r="M28" s="93"/>
      <c r="N28" s="94"/>
    </row>
    <row r="29" spans="1:14" s="11" customFormat="1" ht="12" x14ac:dyDescent="0.2">
      <c r="A29" s="18"/>
      <c r="B29" s="18"/>
      <c r="C29" s="18"/>
      <c r="D29" s="18"/>
      <c r="E29" s="18"/>
      <c r="F29" s="18"/>
      <c r="G29" s="18"/>
      <c r="H29" s="18"/>
      <c r="I29" s="18"/>
      <c r="J29" s="18"/>
      <c r="K29" s="18"/>
      <c r="L29" s="18"/>
      <c r="M29" s="18"/>
      <c r="N29" s="18"/>
    </row>
    <row r="30" spans="1:14" s="11" customFormat="1" ht="20.25" customHeight="1" x14ac:dyDescent="0.2">
      <c r="A30" s="95" t="s">
        <v>342</v>
      </c>
      <c r="B30" s="95"/>
      <c r="C30" s="95"/>
      <c r="D30" s="95"/>
      <c r="E30" s="95"/>
      <c r="F30" s="95"/>
      <c r="G30" s="95"/>
      <c r="H30" s="95"/>
      <c r="I30" s="95"/>
      <c r="J30" s="95"/>
      <c r="K30" s="95"/>
      <c r="L30" s="95"/>
      <c r="M30" s="95"/>
      <c r="N30" s="95"/>
    </row>
    <row r="31" spans="1:14" s="11" customFormat="1" ht="20.25" customHeight="1" x14ac:dyDescent="0.2">
      <c r="A31" s="95"/>
      <c r="B31" s="95"/>
      <c r="C31" s="95"/>
      <c r="D31" s="95"/>
      <c r="E31" s="95"/>
      <c r="F31" s="95"/>
      <c r="G31" s="95"/>
      <c r="H31" s="95"/>
      <c r="I31" s="95"/>
      <c r="J31" s="95"/>
      <c r="K31" s="95"/>
      <c r="L31" s="95"/>
      <c r="M31" s="95"/>
      <c r="N31" s="95"/>
    </row>
    <row r="32" spans="1:14" s="11" customFormat="1" ht="20.25" customHeight="1" x14ac:dyDescent="0.2">
      <c r="A32" s="95"/>
      <c r="B32" s="95"/>
      <c r="C32" s="95"/>
      <c r="D32" s="95"/>
      <c r="E32" s="95"/>
      <c r="F32" s="95"/>
      <c r="G32" s="95"/>
      <c r="H32" s="95"/>
      <c r="I32" s="95"/>
      <c r="J32" s="95"/>
      <c r="K32" s="95"/>
      <c r="L32" s="95"/>
      <c r="M32" s="95"/>
      <c r="N32" s="95"/>
    </row>
    <row r="33" spans="1:14" s="11" customFormat="1" ht="20.25" customHeight="1" x14ac:dyDescent="0.2">
      <c r="A33" s="95"/>
      <c r="B33" s="95"/>
      <c r="C33" s="95"/>
      <c r="D33" s="95"/>
      <c r="E33" s="95"/>
      <c r="F33" s="95"/>
      <c r="G33" s="95"/>
      <c r="H33" s="95"/>
      <c r="I33" s="95"/>
      <c r="J33" s="95"/>
      <c r="K33" s="95"/>
      <c r="L33" s="95"/>
      <c r="M33" s="95"/>
      <c r="N33" s="95"/>
    </row>
    <row r="34" spans="1:14" s="11" customFormat="1" ht="12" x14ac:dyDescent="0.2">
      <c r="A34" s="18"/>
      <c r="B34" s="18"/>
      <c r="C34" s="18"/>
      <c r="D34" s="18"/>
      <c r="E34" s="18"/>
      <c r="F34" s="18"/>
      <c r="G34" s="18"/>
      <c r="H34" s="18"/>
      <c r="I34" s="18"/>
      <c r="J34" s="18"/>
      <c r="K34" s="18"/>
      <c r="L34" s="18"/>
      <c r="M34" s="110"/>
      <c r="N34" s="110"/>
    </row>
    <row r="35" spans="1:14" s="11" customFormat="1" ht="12" x14ac:dyDescent="0.2">
      <c r="A35" s="18"/>
      <c r="B35" s="18"/>
      <c r="C35" s="18"/>
      <c r="D35" s="18"/>
      <c r="E35" s="18"/>
      <c r="F35" s="18"/>
      <c r="G35" s="18"/>
      <c r="H35" s="18"/>
      <c r="I35" s="18"/>
      <c r="J35" s="18"/>
      <c r="K35" s="18"/>
      <c r="L35" s="18"/>
      <c r="M35" s="18"/>
      <c r="N35" s="18"/>
    </row>
    <row r="36" spans="1:14" s="11" customFormat="1" ht="30" customHeight="1" x14ac:dyDescent="0.2">
      <c r="A36" s="77" t="s">
        <v>352</v>
      </c>
      <c r="B36" s="77"/>
      <c r="C36" s="77"/>
      <c r="D36" s="77"/>
      <c r="E36" s="78"/>
      <c r="F36" s="78"/>
      <c r="G36" s="78"/>
      <c r="H36" s="78"/>
      <c r="I36" s="78"/>
      <c r="J36" s="78"/>
      <c r="K36" s="78"/>
      <c r="L36" s="78"/>
      <c r="M36" s="78"/>
      <c r="N36" s="78"/>
    </row>
    <row r="37" spans="1:14" s="11" customFormat="1" x14ac:dyDescent="0.2">
      <c r="A37" s="95"/>
      <c r="B37" s="95"/>
      <c r="C37" s="95"/>
      <c r="D37" s="95"/>
      <c r="E37" s="99"/>
      <c r="F37" s="99"/>
      <c r="G37" s="99"/>
      <c r="H37" s="99"/>
      <c r="I37" s="95"/>
      <c r="J37" s="95"/>
      <c r="K37" s="95"/>
      <c r="L37" s="95"/>
      <c r="M37" s="95"/>
      <c r="N37" s="95"/>
    </row>
    <row r="38" spans="1:14" s="11" customFormat="1" ht="103.5" customHeight="1" x14ac:dyDescent="0.2">
      <c r="A38" s="100" t="s">
        <v>343</v>
      </c>
      <c r="B38" s="100"/>
      <c r="C38" s="100"/>
      <c r="D38" s="100"/>
      <c r="E38" s="100"/>
      <c r="F38" s="100"/>
      <c r="G38" s="100"/>
      <c r="H38" s="100"/>
      <c r="I38" s="100"/>
      <c r="J38" s="100"/>
      <c r="K38" s="100"/>
      <c r="L38" s="100"/>
      <c r="M38" s="100"/>
      <c r="N38" s="100"/>
    </row>
    <row r="39" spans="1:14" s="11" customFormat="1" ht="12" customHeight="1" x14ac:dyDescent="0.2">
      <c r="A39" s="95"/>
      <c r="B39" s="99"/>
      <c r="C39" s="99"/>
      <c r="D39" s="99"/>
      <c r="E39" s="99"/>
      <c r="F39" s="99"/>
      <c r="G39" s="99"/>
      <c r="H39" s="99"/>
      <c r="I39" s="99"/>
      <c r="J39" s="99"/>
      <c r="K39" s="99"/>
      <c r="L39" s="99"/>
      <c r="M39" s="99"/>
      <c r="N39" s="99"/>
    </row>
    <row r="40" spans="1:14" s="11" customFormat="1" ht="79.5" customHeight="1" x14ac:dyDescent="0.2">
      <c r="A40" s="101" t="s">
        <v>344</v>
      </c>
      <c r="B40" s="68"/>
      <c r="C40" s="68"/>
      <c r="D40" s="68"/>
      <c r="E40" s="68"/>
      <c r="F40" s="68"/>
      <c r="G40" s="68"/>
      <c r="H40" s="68"/>
      <c r="I40" s="68"/>
      <c r="J40" s="68"/>
      <c r="K40" s="68"/>
      <c r="L40" s="68"/>
      <c r="M40" s="68"/>
      <c r="N40" s="68"/>
    </row>
    <row r="41" spans="1:14" s="11" customFormat="1" ht="13.5" customHeight="1" x14ac:dyDescent="0.2">
      <c r="A41" s="95"/>
      <c r="B41" s="99"/>
      <c r="C41" s="99"/>
      <c r="D41" s="99"/>
      <c r="E41" s="99"/>
      <c r="F41" s="99"/>
      <c r="G41" s="99"/>
      <c r="H41" s="99"/>
      <c r="I41" s="99"/>
      <c r="J41" s="99"/>
      <c r="K41" s="99"/>
      <c r="L41" s="99"/>
      <c r="M41" s="99"/>
      <c r="N41" s="99"/>
    </row>
    <row r="42" spans="1:14" s="11" customFormat="1" ht="75.75" customHeight="1" x14ac:dyDescent="0.2">
      <c r="A42" s="68" t="s">
        <v>345</v>
      </c>
      <c r="B42" s="68"/>
      <c r="C42" s="68"/>
      <c r="D42" s="68"/>
      <c r="E42" s="68"/>
      <c r="F42" s="68"/>
      <c r="G42" s="68"/>
      <c r="H42" s="68"/>
      <c r="I42" s="68"/>
      <c r="J42" s="68"/>
      <c r="K42" s="68"/>
      <c r="L42" s="68"/>
      <c r="M42" s="68"/>
      <c r="N42" s="68"/>
    </row>
    <row r="43" spans="1:14" s="11" customFormat="1" ht="60" customHeight="1" x14ac:dyDescent="0.2">
      <c r="A43" s="102" t="s">
        <v>406</v>
      </c>
      <c r="B43" s="103"/>
      <c r="C43" s="103"/>
      <c r="D43" s="103"/>
      <c r="E43" s="103"/>
      <c r="F43" s="103"/>
      <c r="G43" s="103"/>
      <c r="H43" s="103"/>
      <c r="I43" s="103"/>
      <c r="J43" s="103"/>
      <c r="K43" s="103"/>
      <c r="L43" s="103"/>
      <c r="M43" s="103"/>
      <c r="N43" s="103"/>
    </row>
    <row r="44" spans="1:14" s="11" customFormat="1" ht="45.75" customHeight="1" x14ac:dyDescent="0.2">
      <c r="A44" s="104" t="s">
        <v>346</v>
      </c>
      <c r="B44" s="80"/>
      <c r="F44" s="11" t="s">
        <v>347</v>
      </c>
      <c r="J44" s="105" t="s">
        <v>348</v>
      </c>
      <c r="K44" s="45"/>
      <c r="L44" s="45"/>
      <c r="M44" s="45"/>
      <c r="N44" s="45"/>
    </row>
    <row r="45" spans="1:14" s="11" customFormat="1" ht="18" customHeight="1" x14ac:dyDescent="0.2">
      <c r="A45" s="96"/>
      <c r="B45" s="96"/>
      <c r="C45" s="96"/>
      <c r="D45" s="96"/>
      <c r="F45" s="97"/>
      <c r="G45" s="97"/>
      <c r="H45" s="97"/>
      <c r="J45" s="106"/>
      <c r="K45" s="106"/>
      <c r="L45" s="106"/>
      <c r="M45" s="106"/>
      <c r="N45" s="106"/>
    </row>
    <row r="46" spans="1:14" ht="9.75" customHeight="1" x14ac:dyDescent="0.2">
      <c r="A46" s="11"/>
      <c r="B46" s="11"/>
      <c r="C46" s="11"/>
      <c r="D46" s="11"/>
      <c r="F46" s="11"/>
      <c r="G46" s="11"/>
      <c r="H46" s="11"/>
      <c r="I46" s="19"/>
      <c r="J46" s="19"/>
      <c r="K46" s="19"/>
      <c r="L46" s="19"/>
      <c r="M46" s="19"/>
      <c r="N46" s="19"/>
    </row>
    <row r="47" spans="1:14" ht="13.5" customHeight="1" x14ac:dyDescent="0.2">
      <c r="A47" s="19"/>
      <c r="B47" s="19"/>
      <c r="C47" s="19"/>
      <c r="D47" s="19"/>
      <c r="E47" s="19"/>
      <c r="F47" s="19"/>
      <c r="G47" s="19"/>
      <c r="H47" s="19"/>
      <c r="I47" s="19"/>
      <c r="J47" s="19"/>
      <c r="K47" s="19"/>
      <c r="L47" s="19"/>
      <c r="M47" s="19"/>
      <c r="N47" s="19"/>
    </row>
    <row r="48" spans="1:14" x14ac:dyDescent="0.2">
      <c r="I48" s="19"/>
      <c r="J48" s="19"/>
      <c r="K48" s="19"/>
      <c r="L48" s="19"/>
      <c r="M48" s="19"/>
      <c r="N48" s="19"/>
    </row>
    <row r="49" x14ac:dyDescent="0.2"/>
    <row r="50" x14ac:dyDescent="0.2"/>
    <row r="51" x14ac:dyDescent="0.2"/>
    <row r="52" x14ac:dyDescent="0.2"/>
    <row r="53" x14ac:dyDescent="0.2"/>
    <row r="54" x14ac:dyDescent="0.2"/>
    <row r="55" x14ac:dyDescent="0.2"/>
    <row r="56" x14ac:dyDescent="0.2"/>
    <row r="57" x14ac:dyDescent="0.2"/>
    <row r="58" x14ac:dyDescent="0.2"/>
    <row r="59" x14ac:dyDescent="0.2"/>
    <row r="60" x14ac:dyDescent="0.2"/>
    <row r="61" x14ac:dyDescent="0.2"/>
    <row r="62" x14ac:dyDescent="0.2"/>
    <row r="63" x14ac:dyDescent="0.2"/>
    <row r="64" x14ac:dyDescent="0.2"/>
    <row r="65" x14ac:dyDescent="0.2"/>
    <row r="66" x14ac:dyDescent="0.2"/>
    <row r="67" x14ac:dyDescent="0.2"/>
    <row r="68" x14ac:dyDescent="0.2"/>
    <row r="69" x14ac:dyDescent="0.2"/>
    <row r="70" x14ac:dyDescent="0.2"/>
    <row r="71" x14ac:dyDescent="0.2"/>
    <row r="72" x14ac:dyDescent="0.2"/>
    <row r="73" x14ac:dyDescent="0.2"/>
    <row r="74" x14ac:dyDescent="0.2"/>
    <row r="75" x14ac:dyDescent="0.2"/>
    <row r="76" x14ac:dyDescent="0.2"/>
    <row r="77" x14ac:dyDescent="0.2"/>
    <row r="78" x14ac:dyDescent="0.2"/>
    <row r="79" x14ac:dyDescent="0.2"/>
    <row r="80" x14ac:dyDescent="0.2"/>
    <row r="81" x14ac:dyDescent="0.2"/>
    <row r="82" x14ac:dyDescent="0.2"/>
    <row r="83" x14ac:dyDescent="0.2"/>
    <row r="84" x14ac:dyDescent="0.2"/>
    <row r="85" x14ac:dyDescent="0.2"/>
    <row r="86" x14ac:dyDescent="0.2"/>
    <row r="87" x14ac:dyDescent="0.2"/>
    <row r="88" x14ac:dyDescent="0.2"/>
    <row r="89" x14ac:dyDescent="0.2"/>
    <row r="90" x14ac:dyDescent="0.2"/>
    <row r="91" x14ac:dyDescent="0.2"/>
    <row r="92" x14ac:dyDescent="0.2"/>
    <row r="93" x14ac:dyDescent="0.2"/>
    <row r="94" x14ac:dyDescent="0.2"/>
    <row r="95" x14ac:dyDescent="0.2"/>
    <row r="96" x14ac:dyDescent="0.2"/>
    <row r="97" x14ac:dyDescent="0.2"/>
    <row r="98" x14ac:dyDescent="0.2"/>
    <row r="99" x14ac:dyDescent="0.2"/>
    <row r="100" x14ac:dyDescent="0.2"/>
    <row r="101" x14ac:dyDescent="0.2"/>
    <row r="102" x14ac:dyDescent="0.2"/>
    <row r="103" x14ac:dyDescent="0.2"/>
    <row r="104" x14ac:dyDescent="0.2"/>
    <row r="105" x14ac:dyDescent="0.2"/>
    <row r="106" x14ac:dyDescent="0.2"/>
    <row r="107" x14ac:dyDescent="0.2"/>
    <row r="108" x14ac:dyDescent="0.2"/>
    <row r="109" x14ac:dyDescent="0.2"/>
    <row r="110" x14ac:dyDescent="0.2"/>
    <row r="111" x14ac:dyDescent="0.2"/>
    <row r="112" x14ac:dyDescent="0.2"/>
    <row r="113" x14ac:dyDescent="0.2"/>
    <row r="114" x14ac:dyDescent="0.2"/>
    <row r="115" x14ac:dyDescent="0.2"/>
    <row r="116" x14ac:dyDescent="0.2"/>
    <row r="117" x14ac:dyDescent="0.2"/>
    <row r="118" x14ac:dyDescent="0.2"/>
    <row r="119" x14ac:dyDescent="0.2"/>
    <row r="120" x14ac:dyDescent="0.2"/>
    <row r="121" x14ac:dyDescent="0.2"/>
    <row r="122" x14ac:dyDescent="0.2"/>
    <row r="123" x14ac:dyDescent="0.2"/>
    <row r="124" x14ac:dyDescent="0.2"/>
    <row r="125" x14ac:dyDescent="0.2"/>
  </sheetData>
  <mergeCells count="58">
    <mergeCell ref="A11:N11"/>
    <mergeCell ref="A1:N1"/>
    <mergeCell ref="A2:N2"/>
    <mergeCell ref="A3:E3"/>
    <mergeCell ref="I3:N3"/>
    <mergeCell ref="G4:H4"/>
    <mergeCell ref="J4:L4"/>
    <mergeCell ref="I5:N5"/>
    <mergeCell ref="I6:N6"/>
    <mergeCell ref="I7:N7"/>
    <mergeCell ref="I8:N8"/>
    <mergeCell ref="A10:N10"/>
    <mergeCell ref="A12:B12"/>
    <mergeCell ref="C12:H12"/>
    <mergeCell ref="I12:K12"/>
    <mergeCell ref="L12:N12"/>
    <mergeCell ref="A13:B13"/>
    <mergeCell ref="C13:H13"/>
    <mergeCell ref="I13:K13"/>
    <mergeCell ref="L13:N13"/>
    <mergeCell ref="A22:H22"/>
    <mergeCell ref="I22:K22"/>
    <mergeCell ref="M22:N22"/>
    <mergeCell ref="A14:B14"/>
    <mergeCell ref="C14:H14"/>
    <mergeCell ref="I14:K14"/>
    <mergeCell ref="L14:N14"/>
    <mergeCell ref="A15:B15"/>
    <mergeCell ref="C15:H15"/>
    <mergeCell ref="I15:K15"/>
    <mergeCell ref="L15:N15"/>
    <mergeCell ref="A16:H16"/>
    <mergeCell ref="L16:N16"/>
    <mergeCell ref="A18:N18"/>
    <mergeCell ref="A20:K20"/>
    <mergeCell ref="L20:N20"/>
    <mergeCell ref="A38:N38"/>
    <mergeCell ref="I23:K23"/>
    <mergeCell ref="M23:N23"/>
    <mergeCell ref="A25:H25"/>
    <mergeCell ref="I25:K25"/>
    <mergeCell ref="A27:N28"/>
    <mergeCell ref="A30:N33"/>
    <mergeCell ref="M34:N34"/>
    <mergeCell ref="A36:N36"/>
    <mergeCell ref="A37:H37"/>
    <mergeCell ref="I37:L37"/>
    <mergeCell ref="M37:N37"/>
    <mergeCell ref="A45:D45"/>
    <mergeCell ref="F45:H45"/>
    <mergeCell ref="J45:N45"/>
    <mergeCell ref="A39:N39"/>
    <mergeCell ref="A40:N40"/>
    <mergeCell ref="A41:N41"/>
    <mergeCell ref="A42:N42"/>
    <mergeCell ref="A43:N43"/>
    <mergeCell ref="A44:B44"/>
    <mergeCell ref="J44:N44"/>
  </mergeCells>
  <conditionalFormatting sqref="L16:N16">
    <cfRule type="expression" dxfId="38" priority="8">
      <formula>LEN($L$16)&lt;&gt;13</formula>
    </cfRule>
  </conditionalFormatting>
  <conditionalFormatting sqref="M22:N22">
    <cfRule type="expression" dxfId="37" priority="2">
      <formula>AND(OR($L$13="ledig",$L$13="geschieden",$L$13="verwitwet"),$E$14="Nein")</formula>
    </cfRule>
  </conditionalFormatting>
  <conditionalFormatting sqref="M23:N23">
    <cfRule type="expression" dxfId="36" priority="9">
      <formula>OR($L$13="verheiratet",$L$13="eingetragene Partnerschaft",AND($L$13="ledig",$E$14="Ja"),AND($L$13="verwitwet",$E$14="Ja"),AND($L$13="geschieden",$E$14="Ja"))</formula>
    </cfRule>
  </conditionalFormatting>
  <dataValidations count="2">
    <dataValidation type="date" allowBlank="1" showInputMessage="1" showErrorMessage="1" sqref="J4:L4 N4" xr:uid="{00000000-0002-0000-0300-000000000000}">
      <formula1>43101</formula1>
      <formula2>73050</formula2>
    </dataValidation>
    <dataValidation allowBlank="1" showInputMessage="1" showErrorMessage="1" promptTitle="Eingabe" prompt="Zahl ohne Punkte eingeben!" sqref="L16:N16" xr:uid="{00000000-0002-0000-0300-000001000000}"/>
  </dataValidations>
  <pageMargins left="0.78740157480314965" right="0.31496062992125984" top="1.5748031496062993" bottom="0.39370078740157483" header="0.39370078740157483" footer="0.11811023622047245"/>
  <pageSetup paperSize="9" scale="62" orientation="portrait" r:id="rId1"/>
  <headerFooter scaleWithDoc="0"/>
  <legacyDrawingHF r:id="rId2"/>
  <extLst>
    <ext xmlns:x14="http://schemas.microsoft.com/office/spreadsheetml/2009/9/main" uri="{78C0D931-6437-407d-A8EE-F0AAD7539E65}">
      <x14:conditionalFormattings>
        <x14:conditionalFormatting xmlns:xm="http://schemas.microsoft.com/office/excel/2006/main">
          <x14:cfRule type="expression" priority="5" id="{4EE34A95-B8D7-44EC-A444-F8FD7216FC9C}">
            <xm:f>OR($L$13=Cockpit!$J$5,$L$13=Cockpit!$J$6)</xm:f>
            <x14:dxf>
              <font>
                <strike val="0"/>
                <color theme="0"/>
              </font>
              <fill>
                <patternFill>
                  <bgColor theme="0"/>
                </patternFill>
              </fill>
            </x14:dxf>
          </x14:cfRule>
          <xm:sqref>I22:K23</xm:sqref>
        </x14:conditionalFormatting>
      </x14:conditionalFormattings>
    </ext>
    <ext xmlns:x14="http://schemas.microsoft.com/office/spreadsheetml/2009/9/main" uri="{CCE6A557-97BC-4b89-ADB6-D9C93CAAB3DF}">
      <x14:dataValidations xmlns:xm="http://schemas.microsoft.com/office/excel/2006/main" count="8">
        <x14:dataValidation type="list" allowBlank="1" showInputMessage="1" showErrorMessage="1" xr:uid="{00000000-0002-0000-0300-000002000000}">
          <x14:formula1>
            <xm:f>Cockpit!$F$11:$F$12</xm:f>
          </x14:formula1>
          <xm:sqref>L20:N20 I25:K25 M34:N34 J45:N45</xm:sqref>
        </x14:dataValidation>
        <x14:dataValidation type="list" allowBlank="1" showInputMessage="1" showErrorMessage="1" xr:uid="{00000000-0002-0000-0300-000003000000}">
          <x14:formula1>
            <xm:f>Cockpit!$A$11:$A$15</xm:f>
          </x14:formula1>
          <xm:sqref>C14:H14</xm:sqref>
        </x14:dataValidation>
        <x14:dataValidation type="list" allowBlank="1" showInputMessage="1" showErrorMessage="1" xr:uid="{00000000-0002-0000-0300-000004000000}">
          <x14:formula1>
            <xm:f>Cockpit!$J$14:$J$15</xm:f>
          </x14:formula1>
          <xm:sqref>M23:N23</xm:sqref>
        </x14:dataValidation>
        <x14:dataValidation type="list" allowBlank="1" showInputMessage="1" showErrorMessage="1" xr:uid="{00000000-0002-0000-0300-000005000000}">
          <x14:formula1>
            <xm:f>Cockpit!$J$11:$J$12</xm:f>
          </x14:formula1>
          <xm:sqref>I23</xm:sqref>
        </x14:dataValidation>
        <x14:dataValidation type="list" allowBlank="1" showInputMessage="1" showErrorMessage="1" xr:uid="{00000000-0002-0000-0300-000006000000}">
          <x14:formula1>
            <xm:f>Cockpit!$F$2:$F$3</xm:f>
          </x14:formula1>
          <xm:sqref>C13:H13</xm:sqref>
        </x14:dataValidation>
        <x14:dataValidation type="list" allowBlank="1" showInputMessage="1" showErrorMessage="1" xr:uid="{00000000-0002-0000-0300-000007000000}">
          <x14:formula1>
            <xm:f>Cockpit!$J$2:$J$6</xm:f>
          </x14:formula1>
          <xm:sqref>L13:N13</xm:sqref>
        </x14:dataValidation>
        <x14:dataValidation type="list" allowBlank="1" showInputMessage="1" showErrorMessage="1" xr:uid="{00000000-0002-0000-0300-000008000000}">
          <x14:formula1>
            <xm:f>Cockpit!$C$2:$C$7</xm:f>
          </x14:formula1>
          <xm:sqref>I5:N5</xm:sqref>
        </x14:dataValidation>
        <x14:dataValidation type="list" allowBlank="1" showInputMessage="1" showErrorMessage="1" xr:uid="{00000000-0002-0000-0300-000009000000}">
          <x14:formula1>
            <xm:f>Cockpit!$E$20:$E$39</xm:f>
          </x14:formula1>
          <xm:sqref>I3:N3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0EF5CE-4BE0-46BB-9333-8ACCE49548D9}">
  <sheetPr>
    <pageSetUpPr fitToPage="1"/>
  </sheetPr>
  <dimension ref="A1:O125"/>
  <sheetViews>
    <sheetView showGridLines="0" showRuler="0" topLeftCell="A38" zoomScale="120" zoomScaleNormal="120" zoomScalePageLayoutView="130" workbookViewId="0">
      <selection activeCell="L48" sqref="L48"/>
    </sheetView>
  </sheetViews>
  <sheetFormatPr baseColWidth="10" defaultColWidth="11" defaultRowHeight="13.5" zeroHeight="1" x14ac:dyDescent="0.2"/>
  <cols>
    <col min="1" max="2" width="11.625" customWidth="1"/>
    <col min="3" max="3" width="4.875" customWidth="1"/>
    <col min="4" max="4" width="5" customWidth="1"/>
    <col min="5" max="7" width="4.875" customWidth="1"/>
    <col min="8" max="8" width="5" customWidth="1"/>
    <col min="9" max="11" width="7.5" customWidth="1"/>
    <col min="12" max="12" width="10" customWidth="1"/>
    <col min="13" max="13" width="5.5" customWidth="1"/>
    <col min="14" max="14" width="19.375" customWidth="1"/>
  </cols>
  <sheetData>
    <row r="1" spans="1:15" ht="35.25" customHeight="1" x14ac:dyDescent="0.2">
      <c r="A1" s="47" t="s">
        <v>321</v>
      </c>
      <c r="B1" s="48"/>
      <c r="C1" s="48"/>
      <c r="D1" s="48"/>
      <c r="E1" s="48"/>
      <c r="F1" s="48"/>
      <c r="G1" s="48"/>
      <c r="H1" s="48"/>
      <c r="I1" s="48"/>
      <c r="J1" s="48"/>
      <c r="K1" s="48"/>
      <c r="L1" s="48"/>
      <c r="M1" s="48"/>
      <c r="N1" s="48"/>
      <c r="O1" s="43" t="s">
        <v>396</v>
      </c>
    </row>
    <row r="2" spans="1:15" ht="18.75" customHeight="1" x14ac:dyDescent="0.2">
      <c r="A2" s="49" t="s">
        <v>289</v>
      </c>
      <c r="B2" s="50"/>
      <c r="C2" s="50"/>
      <c r="D2" s="50"/>
      <c r="E2" s="50"/>
      <c r="F2" s="50"/>
      <c r="G2" s="50"/>
      <c r="H2" s="50"/>
      <c r="I2" s="50"/>
      <c r="J2" s="51"/>
      <c r="K2" s="51"/>
      <c r="L2" s="51"/>
      <c r="M2" s="51"/>
      <c r="N2" s="51"/>
    </row>
    <row r="3" spans="1:15" s="11" customFormat="1" ht="13.5" customHeight="1" x14ac:dyDescent="0.2">
      <c r="A3" s="52" t="s">
        <v>290</v>
      </c>
      <c r="B3" s="52"/>
      <c r="C3" s="53"/>
      <c r="D3" s="53"/>
      <c r="E3" s="53"/>
      <c r="F3" s="37"/>
      <c r="G3" s="37"/>
      <c r="H3" s="37"/>
      <c r="I3" s="117"/>
      <c r="J3" s="117"/>
      <c r="K3" s="117"/>
      <c r="L3" s="117"/>
      <c r="M3" s="117"/>
      <c r="N3" s="117"/>
      <c r="O3" s="10"/>
    </row>
    <row r="4" spans="1:15" s="11" customFormat="1" ht="13.5" customHeight="1" x14ac:dyDescent="0.2">
      <c r="A4" s="38" t="s">
        <v>291</v>
      </c>
      <c r="B4" s="38"/>
      <c r="C4" s="39"/>
      <c r="D4" s="39"/>
      <c r="E4" s="40"/>
      <c r="F4" s="41"/>
      <c r="G4" s="55"/>
      <c r="H4" s="53"/>
      <c r="I4" s="28" t="s">
        <v>292</v>
      </c>
      <c r="J4" s="118"/>
      <c r="K4" s="119"/>
      <c r="L4" s="119"/>
      <c r="M4" s="28" t="s">
        <v>293</v>
      </c>
      <c r="N4" s="29"/>
    </row>
    <row r="5" spans="1:15" s="11" customFormat="1" ht="13.5" customHeight="1" x14ac:dyDescent="0.2">
      <c r="A5" s="42" t="s">
        <v>280</v>
      </c>
      <c r="B5" s="42"/>
      <c r="C5" s="42"/>
      <c r="D5" s="37"/>
      <c r="E5" s="37"/>
      <c r="F5" s="37"/>
      <c r="G5" s="37"/>
      <c r="H5" s="37"/>
      <c r="I5" s="120"/>
      <c r="J5" s="112"/>
      <c r="K5" s="112"/>
      <c r="L5" s="112"/>
      <c r="M5" s="112"/>
      <c r="N5" s="112"/>
    </row>
    <row r="6" spans="1:15" s="11" customFormat="1" ht="13.5" customHeight="1" x14ac:dyDescent="0.2">
      <c r="A6" s="42" t="s">
        <v>294</v>
      </c>
      <c r="B6" s="42"/>
      <c r="C6" s="42"/>
      <c r="D6" s="37"/>
      <c r="E6" s="37"/>
      <c r="F6" s="37"/>
      <c r="G6" s="37"/>
      <c r="H6" s="37"/>
      <c r="I6" s="121"/>
      <c r="J6" s="121"/>
      <c r="K6" s="121"/>
      <c r="L6" s="121"/>
      <c r="M6" s="121"/>
      <c r="N6" s="121"/>
      <c r="O6" s="12"/>
    </row>
    <row r="7" spans="1:15" s="11" customFormat="1" ht="13.5" customHeight="1" x14ac:dyDescent="0.2">
      <c r="A7" s="42" t="s">
        <v>285</v>
      </c>
      <c r="B7" s="42"/>
      <c r="C7" s="42"/>
      <c r="D7" s="37"/>
      <c r="E7" s="37"/>
      <c r="F7" s="37"/>
      <c r="G7" s="37"/>
      <c r="H7" s="37"/>
      <c r="I7" s="122" t="str">
        <f>IFERROR(VLOOKUP(I3,Cockpit!$E$20:$K$45,4,FALSE)&amp;" "&amp;VLOOKUP(I3,Cockpit!$E$20:$K$45,5,FALSE)&amp;" "&amp;VLOOKUP(I3,Cockpit!$E$20:$K$45,6,FALSE),"")</f>
        <v/>
      </c>
      <c r="J7" s="122"/>
      <c r="K7" s="122"/>
      <c r="L7" s="122"/>
      <c r="M7" s="122"/>
      <c r="N7" s="122"/>
      <c r="O7" s="12"/>
    </row>
    <row r="8" spans="1:15" s="11" customFormat="1" ht="13.5" customHeight="1" x14ac:dyDescent="0.2">
      <c r="A8" s="42" t="s">
        <v>295</v>
      </c>
      <c r="B8" s="42"/>
      <c r="C8" s="42"/>
      <c r="D8" s="37"/>
      <c r="E8" s="37"/>
      <c r="F8" s="37"/>
      <c r="G8" s="37"/>
      <c r="H8" s="37"/>
      <c r="I8" s="123" t="str">
        <f>IFERROR(VLOOKUP(I3,Cockpit!$E$20:$K$45,7,FALSE),"")</f>
        <v/>
      </c>
      <c r="J8" s="123"/>
      <c r="K8" s="123"/>
      <c r="L8" s="123"/>
      <c r="M8" s="123"/>
      <c r="N8" s="123"/>
    </row>
    <row r="9" spans="1:15" ht="7.5" customHeight="1" x14ac:dyDescent="0.2">
      <c r="A9" s="13"/>
      <c r="B9" s="13"/>
      <c r="C9" s="13"/>
      <c r="D9" s="14"/>
      <c r="E9" s="14"/>
      <c r="F9" s="14"/>
      <c r="G9" s="14"/>
      <c r="H9" s="14"/>
      <c r="I9" s="14"/>
      <c r="J9" s="14"/>
      <c r="K9" s="14"/>
      <c r="L9" s="14"/>
      <c r="M9" s="14"/>
      <c r="N9" s="14"/>
    </row>
    <row r="10" spans="1:15" ht="25.5" customHeight="1" x14ac:dyDescent="0.2">
      <c r="A10" s="61" t="s">
        <v>322</v>
      </c>
      <c r="B10" s="62"/>
      <c r="C10" s="62"/>
      <c r="D10" s="62"/>
      <c r="E10" s="62"/>
      <c r="F10" s="62"/>
      <c r="G10" s="62"/>
      <c r="H10" s="62"/>
      <c r="I10" s="62"/>
      <c r="J10" s="63"/>
      <c r="K10" s="63"/>
      <c r="L10" s="63"/>
      <c r="M10" s="63"/>
      <c r="N10" s="63"/>
    </row>
    <row r="11" spans="1:15" ht="5.25" customHeight="1" x14ac:dyDescent="0.2">
      <c r="A11" s="64"/>
      <c r="B11" s="64"/>
      <c r="C11" s="64"/>
      <c r="D11" s="64"/>
      <c r="E11" s="64"/>
      <c r="F11" s="64"/>
      <c r="G11" s="64"/>
      <c r="H11" s="64"/>
      <c r="I11" s="64"/>
      <c r="J11" s="64"/>
      <c r="K11" s="64"/>
      <c r="L11" s="64"/>
      <c r="M11" s="64"/>
      <c r="N11" s="64"/>
    </row>
    <row r="12" spans="1:15" ht="27" customHeight="1" x14ac:dyDescent="0.2">
      <c r="A12" s="44" t="s">
        <v>323</v>
      </c>
      <c r="B12" s="45"/>
      <c r="C12" s="116"/>
      <c r="D12" s="116"/>
      <c r="E12" s="116"/>
      <c r="F12" s="116"/>
      <c r="G12" s="116"/>
      <c r="H12" s="116"/>
      <c r="I12" s="44" t="s">
        <v>324</v>
      </c>
      <c r="J12" s="45"/>
      <c r="K12" s="45"/>
      <c r="L12" s="116"/>
      <c r="M12" s="116"/>
      <c r="N12" s="116"/>
    </row>
    <row r="13" spans="1:15" ht="27" customHeight="1" x14ac:dyDescent="0.2">
      <c r="A13" s="44" t="s">
        <v>325</v>
      </c>
      <c r="B13" s="45"/>
      <c r="C13" s="112"/>
      <c r="D13" s="112"/>
      <c r="E13" s="112"/>
      <c r="F13" s="112"/>
      <c r="G13" s="112"/>
      <c r="H13" s="112"/>
      <c r="I13" s="44" t="s">
        <v>327</v>
      </c>
      <c r="J13" s="45"/>
      <c r="K13" s="104"/>
      <c r="L13" s="112"/>
      <c r="M13" s="112"/>
      <c r="N13" s="112"/>
    </row>
    <row r="14" spans="1:15" ht="27" customHeight="1" x14ac:dyDescent="0.2">
      <c r="A14" s="44" t="s">
        <v>329</v>
      </c>
      <c r="B14" s="44"/>
      <c r="C14" s="111"/>
      <c r="D14" s="111"/>
      <c r="E14" s="111"/>
      <c r="F14" s="111"/>
      <c r="G14" s="111"/>
      <c r="H14" s="111"/>
      <c r="I14" s="44" t="s">
        <v>331</v>
      </c>
      <c r="J14" s="44"/>
      <c r="K14" s="44"/>
      <c r="L14" s="112"/>
      <c r="M14" s="112"/>
      <c r="N14" s="112"/>
    </row>
    <row r="15" spans="1:15" ht="27" customHeight="1" x14ac:dyDescent="0.2">
      <c r="A15" s="44" t="s">
        <v>332</v>
      </c>
      <c r="B15" s="44"/>
      <c r="C15" s="113"/>
      <c r="D15" s="113"/>
      <c r="E15" s="113"/>
      <c r="F15" s="113"/>
      <c r="G15" s="113"/>
      <c r="H15" s="113"/>
      <c r="I15" s="44" t="s">
        <v>333</v>
      </c>
      <c r="J15" s="44"/>
      <c r="K15" s="44"/>
      <c r="L15" s="112"/>
      <c r="M15" s="112"/>
      <c r="N15" s="112"/>
    </row>
    <row r="16" spans="1:15" ht="27" customHeight="1" x14ac:dyDescent="0.2">
      <c r="A16" s="79" t="s">
        <v>353</v>
      </c>
      <c r="B16" s="80"/>
      <c r="C16" s="80"/>
      <c r="D16" s="80"/>
      <c r="E16" s="80"/>
      <c r="F16" s="80"/>
      <c r="G16" s="80"/>
      <c r="H16" s="80"/>
      <c r="I16" s="15"/>
      <c r="J16" s="15"/>
      <c r="K16" s="15"/>
      <c r="L16" s="114"/>
      <c r="M16" s="114"/>
      <c r="N16" s="114"/>
      <c r="O16" s="36" t="str">
        <f ca="1">Tabelle!AT2</f>
        <v/>
      </c>
    </row>
    <row r="17" spans="1:14" ht="13.5" customHeight="1" x14ac:dyDescent="0.2"/>
    <row r="18" spans="1:14" ht="24" customHeight="1" x14ac:dyDescent="0.2">
      <c r="A18" s="65" t="s">
        <v>335</v>
      </c>
      <c r="B18" s="66"/>
      <c r="C18" s="66"/>
      <c r="D18" s="66"/>
      <c r="E18" s="66"/>
      <c r="F18" s="66"/>
      <c r="G18" s="66"/>
      <c r="H18" s="66"/>
      <c r="I18" s="66"/>
      <c r="J18" s="67"/>
      <c r="K18" s="67"/>
      <c r="L18" s="67"/>
      <c r="M18" s="67"/>
      <c r="N18" s="67"/>
    </row>
    <row r="19" spans="1:14" ht="3.75" customHeight="1" x14ac:dyDescent="0.2"/>
    <row r="20" spans="1:14" s="11" customFormat="1" ht="54" customHeight="1" x14ac:dyDescent="0.2">
      <c r="A20" s="79" t="s">
        <v>336</v>
      </c>
      <c r="B20" s="80"/>
      <c r="C20" s="80"/>
      <c r="D20" s="80"/>
      <c r="E20" s="80"/>
      <c r="F20" s="80"/>
      <c r="G20" s="80"/>
      <c r="H20" s="80"/>
      <c r="I20" s="80"/>
      <c r="J20" s="80"/>
      <c r="K20" s="80"/>
      <c r="L20" s="115"/>
      <c r="M20" s="115"/>
      <c r="N20" s="115"/>
    </row>
    <row r="21" spans="1:14" s="11" customFormat="1" ht="13.5" customHeight="1" x14ac:dyDescent="0.2"/>
    <row r="22" spans="1:14" s="11" customFormat="1" ht="47.25" customHeight="1" x14ac:dyDescent="0.2">
      <c r="A22" s="79" t="s">
        <v>338</v>
      </c>
      <c r="B22" s="80"/>
      <c r="C22" s="80"/>
      <c r="D22" s="80"/>
      <c r="E22" s="80"/>
      <c r="F22" s="80"/>
      <c r="G22" s="80"/>
      <c r="H22" s="80"/>
      <c r="I22" s="83" t="s">
        <v>339</v>
      </c>
      <c r="J22" s="83"/>
      <c r="K22" s="83"/>
      <c r="M22" s="44" t="s">
        <v>355</v>
      </c>
      <c r="N22" s="45"/>
    </row>
    <row r="23" spans="1:14" s="11" customFormat="1" ht="13.5" customHeight="1" x14ac:dyDescent="0.2">
      <c r="B23" s="16"/>
      <c r="I23" s="96"/>
      <c r="J23" s="96"/>
      <c r="K23" s="107"/>
      <c r="L23" s="17"/>
      <c r="M23" s="108"/>
      <c r="N23" s="109"/>
    </row>
    <row r="24" spans="1:14" s="11" customFormat="1" ht="13.5" customHeight="1" x14ac:dyDescent="0.2"/>
    <row r="25" spans="1:14" s="11" customFormat="1" ht="27" customHeight="1" x14ac:dyDescent="0.2">
      <c r="A25" s="79" t="s">
        <v>340</v>
      </c>
      <c r="B25" s="80"/>
      <c r="C25" s="80"/>
      <c r="D25" s="80"/>
      <c r="E25" s="80"/>
      <c r="F25" s="80"/>
      <c r="G25" s="80"/>
      <c r="H25" s="80"/>
      <c r="I25" s="106"/>
      <c r="J25" s="106"/>
      <c r="K25" s="106"/>
    </row>
    <row r="26" spans="1:14" s="11" customFormat="1" ht="13.5" customHeight="1" thickBot="1" x14ac:dyDescent="0.25"/>
    <row r="27" spans="1:14" s="11" customFormat="1" ht="24.75" customHeight="1" x14ac:dyDescent="0.2">
      <c r="A27" s="89" t="s">
        <v>341</v>
      </c>
      <c r="B27" s="90"/>
      <c r="C27" s="90"/>
      <c r="D27" s="90"/>
      <c r="E27" s="90"/>
      <c r="F27" s="90"/>
      <c r="G27" s="90"/>
      <c r="H27" s="90"/>
      <c r="I27" s="90"/>
      <c r="J27" s="90"/>
      <c r="K27" s="90"/>
      <c r="L27" s="90"/>
      <c r="M27" s="90"/>
      <c r="N27" s="91"/>
    </row>
    <row r="28" spans="1:14" s="11" customFormat="1" ht="24.75" customHeight="1" thickBot="1" x14ac:dyDescent="0.25">
      <c r="A28" s="92"/>
      <c r="B28" s="93"/>
      <c r="C28" s="93"/>
      <c r="D28" s="93"/>
      <c r="E28" s="93"/>
      <c r="F28" s="93"/>
      <c r="G28" s="93"/>
      <c r="H28" s="93"/>
      <c r="I28" s="93"/>
      <c r="J28" s="93"/>
      <c r="K28" s="93"/>
      <c r="L28" s="93"/>
      <c r="M28" s="93"/>
      <c r="N28" s="94"/>
    </row>
    <row r="29" spans="1:14" s="11" customFormat="1" ht="12" x14ac:dyDescent="0.2">
      <c r="A29" s="18"/>
      <c r="B29" s="18"/>
      <c r="C29" s="18"/>
      <c r="D29" s="18"/>
      <c r="E29" s="18"/>
      <c r="F29" s="18"/>
      <c r="G29" s="18"/>
      <c r="H29" s="18"/>
      <c r="I29" s="18"/>
      <c r="J29" s="18"/>
      <c r="K29" s="18"/>
      <c r="L29" s="18"/>
      <c r="M29" s="18"/>
      <c r="N29" s="18"/>
    </row>
    <row r="30" spans="1:14" s="11" customFormat="1" ht="20.25" customHeight="1" x14ac:dyDescent="0.2">
      <c r="A30" s="95" t="s">
        <v>342</v>
      </c>
      <c r="B30" s="95"/>
      <c r="C30" s="95"/>
      <c r="D30" s="95"/>
      <c r="E30" s="95"/>
      <c r="F30" s="95"/>
      <c r="G30" s="95"/>
      <c r="H30" s="95"/>
      <c r="I30" s="95"/>
      <c r="J30" s="95"/>
      <c r="K30" s="95"/>
      <c r="L30" s="95"/>
      <c r="M30" s="95"/>
      <c r="N30" s="95"/>
    </row>
    <row r="31" spans="1:14" s="11" customFormat="1" ht="20.25" customHeight="1" x14ac:dyDescent="0.2">
      <c r="A31" s="95"/>
      <c r="B31" s="95"/>
      <c r="C31" s="95"/>
      <c r="D31" s="95"/>
      <c r="E31" s="95"/>
      <c r="F31" s="95"/>
      <c r="G31" s="95"/>
      <c r="H31" s="95"/>
      <c r="I31" s="95"/>
      <c r="J31" s="95"/>
      <c r="K31" s="95"/>
      <c r="L31" s="95"/>
      <c r="M31" s="95"/>
      <c r="N31" s="95"/>
    </row>
    <row r="32" spans="1:14" s="11" customFormat="1" ht="20.25" customHeight="1" x14ac:dyDescent="0.2">
      <c r="A32" s="95"/>
      <c r="B32" s="95"/>
      <c r="C32" s="95"/>
      <c r="D32" s="95"/>
      <c r="E32" s="95"/>
      <c r="F32" s="95"/>
      <c r="G32" s="95"/>
      <c r="H32" s="95"/>
      <c r="I32" s="95"/>
      <c r="J32" s="95"/>
      <c r="K32" s="95"/>
      <c r="L32" s="95"/>
      <c r="M32" s="95"/>
      <c r="N32" s="95"/>
    </row>
    <row r="33" spans="1:14" s="11" customFormat="1" ht="20.25" customHeight="1" x14ac:dyDescent="0.2">
      <c r="A33" s="95"/>
      <c r="B33" s="95"/>
      <c r="C33" s="95"/>
      <c r="D33" s="95"/>
      <c r="E33" s="95"/>
      <c r="F33" s="95"/>
      <c r="G33" s="95"/>
      <c r="H33" s="95"/>
      <c r="I33" s="95"/>
      <c r="J33" s="95"/>
      <c r="K33" s="95"/>
      <c r="L33" s="95"/>
      <c r="M33" s="95"/>
      <c r="N33" s="95"/>
    </row>
    <row r="34" spans="1:14" s="11" customFormat="1" ht="12" x14ac:dyDescent="0.2">
      <c r="A34" s="18"/>
      <c r="B34" s="18"/>
      <c r="C34" s="18"/>
      <c r="D34" s="18"/>
      <c r="E34" s="18"/>
      <c r="F34" s="18"/>
      <c r="G34" s="18"/>
      <c r="H34" s="18"/>
      <c r="I34" s="18"/>
      <c r="J34" s="18"/>
      <c r="K34" s="18"/>
      <c r="L34" s="18"/>
      <c r="M34" s="110"/>
      <c r="N34" s="110"/>
    </row>
    <row r="35" spans="1:14" s="11" customFormat="1" ht="12" x14ac:dyDescent="0.2">
      <c r="A35" s="18"/>
      <c r="B35" s="18"/>
      <c r="C35" s="18"/>
      <c r="D35" s="18"/>
      <c r="E35" s="18"/>
      <c r="F35" s="18"/>
      <c r="G35" s="18"/>
      <c r="H35" s="18"/>
      <c r="I35" s="18"/>
      <c r="J35" s="18"/>
      <c r="K35" s="18"/>
      <c r="L35" s="18"/>
      <c r="M35" s="18"/>
      <c r="N35" s="18"/>
    </row>
    <row r="36" spans="1:14" s="11" customFormat="1" ht="30" customHeight="1" x14ac:dyDescent="0.2">
      <c r="A36" s="77" t="s">
        <v>352</v>
      </c>
      <c r="B36" s="77"/>
      <c r="C36" s="77"/>
      <c r="D36" s="77"/>
      <c r="E36" s="78"/>
      <c r="F36" s="78"/>
      <c r="G36" s="78"/>
      <c r="H36" s="78"/>
      <c r="I36" s="78"/>
      <c r="J36" s="78"/>
      <c r="K36" s="78"/>
      <c r="L36" s="78"/>
      <c r="M36" s="78"/>
      <c r="N36" s="78"/>
    </row>
    <row r="37" spans="1:14" s="11" customFormat="1" x14ac:dyDescent="0.2">
      <c r="A37" s="95"/>
      <c r="B37" s="95"/>
      <c r="C37" s="95"/>
      <c r="D37" s="95"/>
      <c r="E37" s="99"/>
      <c r="F37" s="99"/>
      <c r="G37" s="99"/>
      <c r="H37" s="99"/>
      <c r="I37" s="95"/>
      <c r="J37" s="95"/>
      <c r="K37" s="95"/>
      <c r="L37" s="95"/>
      <c r="M37" s="95"/>
      <c r="N37" s="95"/>
    </row>
    <row r="38" spans="1:14" s="11" customFormat="1" ht="103.5" customHeight="1" x14ac:dyDescent="0.2">
      <c r="A38" s="100" t="s">
        <v>343</v>
      </c>
      <c r="B38" s="100"/>
      <c r="C38" s="100"/>
      <c r="D38" s="100"/>
      <c r="E38" s="100"/>
      <c r="F38" s="100"/>
      <c r="G38" s="100"/>
      <c r="H38" s="100"/>
      <c r="I38" s="100"/>
      <c r="J38" s="100"/>
      <c r="K38" s="100"/>
      <c r="L38" s="100"/>
      <c r="M38" s="100"/>
      <c r="N38" s="100"/>
    </row>
    <row r="39" spans="1:14" s="11" customFormat="1" ht="12" customHeight="1" x14ac:dyDescent="0.2">
      <c r="A39" s="95"/>
      <c r="B39" s="99"/>
      <c r="C39" s="99"/>
      <c r="D39" s="99"/>
      <c r="E39" s="99"/>
      <c r="F39" s="99"/>
      <c r="G39" s="99"/>
      <c r="H39" s="99"/>
      <c r="I39" s="99"/>
      <c r="J39" s="99"/>
      <c r="K39" s="99"/>
      <c r="L39" s="99"/>
      <c r="M39" s="99"/>
      <c r="N39" s="99"/>
    </row>
    <row r="40" spans="1:14" s="11" customFormat="1" ht="79.5" customHeight="1" x14ac:dyDescent="0.2">
      <c r="A40" s="101" t="s">
        <v>344</v>
      </c>
      <c r="B40" s="68"/>
      <c r="C40" s="68"/>
      <c r="D40" s="68"/>
      <c r="E40" s="68"/>
      <c r="F40" s="68"/>
      <c r="G40" s="68"/>
      <c r="H40" s="68"/>
      <c r="I40" s="68"/>
      <c r="J40" s="68"/>
      <c r="K40" s="68"/>
      <c r="L40" s="68"/>
      <c r="M40" s="68"/>
      <c r="N40" s="68"/>
    </row>
    <row r="41" spans="1:14" s="11" customFormat="1" ht="13.5" customHeight="1" x14ac:dyDescent="0.2">
      <c r="A41" s="95"/>
      <c r="B41" s="99"/>
      <c r="C41" s="99"/>
      <c r="D41" s="99"/>
      <c r="E41" s="99"/>
      <c r="F41" s="99"/>
      <c r="G41" s="99"/>
      <c r="H41" s="99"/>
      <c r="I41" s="99"/>
      <c r="J41" s="99"/>
      <c r="K41" s="99"/>
      <c r="L41" s="99"/>
      <c r="M41" s="99"/>
      <c r="N41" s="99"/>
    </row>
    <row r="42" spans="1:14" s="11" customFormat="1" ht="75.75" customHeight="1" x14ac:dyDescent="0.2">
      <c r="A42" s="68" t="s">
        <v>345</v>
      </c>
      <c r="B42" s="68"/>
      <c r="C42" s="68"/>
      <c r="D42" s="68"/>
      <c r="E42" s="68"/>
      <c r="F42" s="68"/>
      <c r="G42" s="68"/>
      <c r="H42" s="68"/>
      <c r="I42" s="68"/>
      <c r="J42" s="68"/>
      <c r="K42" s="68"/>
      <c r="L42" s="68"/>
      <c r="M42" s="68"/>
      <c r="N42" s="68"/>
    </row>
    <row r="43" spans="1:14" s="11" customFormat="1" ht="60" customHeight="1" x14ac:dyDescent="0.2">
      <c r="A43" s="102" t="s">
        <v>406</v>
      </c>
      <c r="B43" s="103"/>
      <c r="C43" s="103"/>
      <c r="D43" s="103"/>
      <c r="E43" s="103"/>
      <c r="F43" s="103"/>
      <c r="G43" s="103"/>
      <c r="H43" s="103"/>
      <c r="I43" s="103"/>
      <c r="J43" s="103"/>
      <c r="K43" s="103"/>
      <c r="L43" s="103"/>
      <c r="M43" s="103"/>
      <c r="N43" s="103"/>
    </row>
    <row r="44" spans="1:14" s="11" customFormat="1" ht="45.75" customHeight="1" x14ac:dyDescent="0.2">
      <c r="A44" s="104" t="s">
        <v>346</v>
      </c>
      <c r="B44" s="80"/>
      <c r="F44" s="11" t="s">
        <v>347</v>
      </c>
      <c r="J44" s="105" t="s">
        <v>348</v>
      </c>
      <c r="K44" s="45"/>
      <c r="L44" s="45"/>
      <c r="M44" s="45"/>
      <c r="N44" s="45"/>
    </row>
    <row r="45" spans="1:14" s="11" customFormat="1" ht="18" customHeight="1" x14ac:dyDescent="0.2">
      <c r="A45" s="96"/>
      <c r="B45" s="96"/>
      <c r="C45" s="96"/>
      <c r="D45" s="96"/>
      <c r="F45" s="97"/>
      <c r="G45" s="97"/>
      <c r="H45" s="97"/>
      <c r="J45" s="106"/>
      <c r="K45" s="106"/>
      <c r="L45" s="106"/>
      <c r="M45" s="106"/>
      <c r="N45" s="106"/>
    </row>
    <row r="46" spans="1:14" ht="9.75" customHeight="1" x14ac:dyDescent="0.2">
      <c r="A46" s="11"/>
      <c r="B46" s="11"/>
      <c r="C46" s="11"/>
      <c r="D46" s="11"/>
      <c r="F46" s="11"/>
      <c r="G46" s="11"/>
      <c r="H46" s="11"/>
      <c r="I46" s="19"/>
      <c r="J46" s="19"/>
      <c r="K46" s="19"/>
      <c r="L46" s="19"/>
      <c r="M46" s="19"/>
      <c r="N46" s="19"/>
    </row>
    <row r="47" spans="1:14" ht="13.5" customHeight="1" x14ac:dyDescent="0.2">
      <c r="A47" s="19"/>
      <c r="B47" s="19"/>
      <c r="C47" s="19"/>
      <c r="D47" s="19"/>
      <c r="E47" s="19"/>
      <c r="F47" s="19"/>
      <c r="G47" s="19"/>
      <c r="H47" s="19"/>
      <c r="I47" s="19"/>
      <c r="J47" s="19"/>
      <c r="K47" s="19"/>
      <c r="L47" s="19"/>
      <c r="M47" s="19"/>
      <c r="N47" s="19"/>
    </row>
    <row r="48" spans="1:14" x14ac:dyDescent="0.2">
      <c r="I48" s="19"/>
      <c r="J48" s="19"/>
      <c r="K48" s="19"/>
      <c r="L48" s="19"/>
      <c r="M48" s="19"/>
      <c r="N48" s="19"/>
    </row>
    <row r="49" x14ac:dyDescent="0.2"/>
    <row r="50" x14ac:dyDescent="0.2"/>
    <row r="51" x14ac:dyDescent="0.2"/>
    <row r="52" x14ac:dyDescent="0.2"/>
    <row r="53" x14ac:dyDescent="0.2"/>
    <row r="54" x14ac:dyDescent="0.2"/>
    <row r="55" x14ac:dyDescent="0.2"/>
    <row r="56" x14ac:dyDescent="0.2"/>
    <row r="57" x14ac:dyDescent="0.2"/>
    <row r="58" x14ac:dyDescent="0.2"/>
    <row r="59" x14ac:dyDescent="0.2"/>
    <row r="60" x14ac:dyDescent="0.2"/>
    <row r="61" x14ac:dyDescent="0.2"/>
    <row r="62" x14ac:dyDescent="0.2"/>
    <row r="63" x14ac:dyDescent="0.2"/>
    <row r="64" x14ac:dyDescent="0.2"/>
    <row r="65" x14ac:dyDescent="0.2"/>
    <row r="66" x14ac:dyDescent="0.2"/>
    <row r="67" x14ac:dyDescent="0.2"/>
    <row r="68" x14ac:dyDescent="0.2"/>
    <row r="69" x14ac:dyDescent="0.2"/>
    <row r="70" x14ac:dyDescent="0.2"/>
    <row r="71" x14ac:dyDescent="0.2"/>
    <row r="72" x14ac:dyDescent="0.2"/>
    <row r="73" x14ac:dyDescent="0.2"/>
    <row r="74" x14ac:dyDescent="0.2"/>
    <row r="75" x14ac:dyDescent="0.2"/>
    <row r="76" x14ac:dyDescent="0.2"/>
    <row r="77" x14ac:dyDescent="0.2"/>
    <row r="78" x14ac:dyDescent="0.2"/>
    <row r="79" x14ac:dyDescent="0.2"/>
    <row r="80" x14ac:dyDescent="0.2"/>
    <row r="81" x14ac:dyDescent="0.2"/>
    <row r="82" x14ac:dyDescent="0.2"/>
    <row r="83" x14ac:dyDescent="0.2"/>
    <row r="84" x14ac:dyDescent="0.2"/>
    <row r="85" x14ac:dyDescent="0.2"/>
    <row r="86" x14ac:dyDescent="0.2"/>
    <row r="87" x14ac:dyDescent="0.2"/>
    <row r="88" x14ac:dyDescent="0.2"/>
    <row r="89" x14ac:dyDescent="0.2"/>
    <row r="90" x14ac:dyDescent="0.2"/>
    <row r="91" x14ac:dyDescent="0.2"/>
    <row r="92" x14ac:dyDescent="0.2"/>
    <row r="93" x14ac:dyDescent="0.2"/>
    <row r="94" x14ac:dyDescent="0.2"/>
    <row r="95" x14ac:dyDescent="0.2"/>
    <row r="96" x14ac:dyDescent="0.2"/>
    <row r="97" x14ac:dyDescent="0.2"/>
    <row r="98" x14ac:dyDescent="0.2"/>
    <row r="99" x14ac:dyDescent="0.2"/>
    <row r="100" x14ac:dyDescent="0.2"/>
    <row r="101" x14ac:dyDescent="0.2"/>
    <row r="102" x14ac:dyDescent="0.2"/>
    <row r="103" x14ac:dyDescent="0.2"/>
    <row r="104" x14ac:dyDescent="0.2"/>
    <row r="105" x14ac:dyDescent="0.2"/>
    <row r="106" x14ac:dyDescent="0.2"/>
    <row r="107" x14ac:dyDescent="0.2"/>
    <row r="108" x14ac:dyDescent="0.2"/>
    <row r="109" x14ac:dyDescent="0.2"/>
    <row r="110" x14ac:dyDescent="0.2"/>
    <row r="111" x14ac:dyDescent="0.2"/>
    <row r="112" x14ac:dyDescent="0.2"/>
    <row r="113" x14ac:dyDescent="0.2"/>
    <row r="114" x14ac:dyDescent="0.2"/>
    <row r="115" x14ac:dyDescent="0.2"/>
    <row r="116" x14ac:dyDescent="0.2"/>
    <row r="117" x14ac:dyDescent="0.2"/>
    <row r="118" x14ac:dyDescent="0.2"/>
    <row r="119" x14ac:dyDescent="0.2"/>
    <row r="120" x14ac:dyDescent="0.2"/>
    <row r="121" x14ac:dyDescent="0.2"/>
    <row r="122" x14ac:dyDescent="0.2"/>
    <row r="123" x14ac:dyDescent="0.2"/>
    <row r="124" x14ac:dyDescent="0.2"/>
    <row r="125" x14ac:dyDescent="0.2"/>
  </sheetData>
  <mergeCells count="58">
    <mergeCell ref="A45:D45"/>
    <mergeCell ref="F45:H45"/>
    <mergeCell ref="J45:N45"/>
    <mergeCell ref="A39:N39"/>
    <mergeCell ref="A40:N40"/>
    <mergeCell ref="A41:N41"/>
    <mergeCell ref="A42:N42"/>
    <mergeCell ref="A43:N43"/>
    <mergeCell ref="A44:B44"/>
    <mergeCell ref="J44:N44"/>
    <mergeCell ref="A38:N38"/>
    <mergeCell ref="I23:K23"/>
    <mergeCell ref="M23:N23"/>
    <mergeCell ref="A25:H25"/>
    <mergeCell ref="I25:K25"/>
    <mergeCell ref="A27:N28"/>
    <mergeCell ref="A30:N33"/>
    <mergeCell ref="M34:N34"/>
    <mergeCell ref="A36:N36"/>
    <mergeCell ref="A37:H37"/>
    <mergeCell ref="I37:L37"/>
    <mergeCell ref="M37:N37"/>
    <mergeCell ref="A22:H22"/>
    <mergeCell ref="I22:K22"/>
    <mergeCell ref="M22:N22"/>
    <mergeCell ref="A14:B14"/>
    <mergeCell ref="C14:H14"/>
    <mergeCell ref="I14:K14"/>
    <mergeCell ref="L14:N14"/>
    <mergeCell ref="A15:B15"/>
    <mergeCell ref="C15:H15"/>
    <mergeCell ref="I15:K15"/>
    <mergeCell ref="L15:N15"/>
    <mergeCell ref="A16:H16"/>
    <mergeCell ref="L16:N16"/>
    <mergeCell ref="A18:N18"/>
    <mergeCell ref="A20:K20"/>
    <mergeCell ref="L20:N20"/>
    <mergeCell ref="A12:B12"/>
    <mergeCell ref="C12:H12"/>
    <mergeCell ref="I12:K12"/>
    <mergeCell ref="L12:N12"/>
    <mergeCell ref="A13:B13"/>
    <mergeCell ref="C13:H13"/>
    <mergeCell ref="I13:K13"/>
    <mergeCell ref="L13:N13"/>
    <mergeCell ref="A11:N11"/>
    <mergeCell ref="A1:N1"/>
    <mergeCell ref="A2:N2"/>
    <mergeCell ref="A3:E3"/>
    <mergeCell ref="I3:N3"/>
    <mergeCell ref="G4:H4"/>
    <mergeCell ref="J4:L4"/>
    <mergeCell ref="I5:N5"/>
    <mergeCell ref="I6:N6"/>
    <mergeCell ref="I7:N7"/>
    <mergeCell ref="I8:N8"/>
    <mergeCell ref="A10:N10"/>
  </mergeCells>
  <conditionalFormatting sqref="L16:N16">
    <cfRule type="expression" dxfId="34" priority="3">
      <formula>LEN($L$16)&lt;&gt;13</formula>
    </cfRule>
  </conditionalFormatting>
  <conditionalFormatting sqref="M22:N22">
    <cfRule type="expression" dxfId="33" priority="1">
      <formula>AND(OR($L$13="ledig",$L$13="geschieden",$L$13="verwitwet"),$E$14="Nein")</formula>
    </cfRule>
  </conditionalFormatting>
  <conditionalFormatting sqref="M23:N23">
    <cfRule type="expression" dxfId="32" priority="4">
      <formula>OR($L$13="verheiratet",$L$13="eingetragene Partnerschaft",AND($L$13="ledig",$E$14="Ja"),AND($L$13="verwitwet",$E$14="Ja"),AND($L$13="geschieden",$E$14="Ja"))</formula>
    </cfRule>
  </conditionalFormatting>
  <dataValidations count="2">
    <dataValidation allowBlank="1" showInputMessage="1" showErrorMessage="1" promptTitle="Eingabe" prompt="Zahl ohne Punkte eingeben!" sqref="L16:N16" xr:uid="{9C923435-C55B-4F54-9238-76DEC61E7A94}"/>
    <dataValidation type="date" allowBlank="1" showInputMessage="1" showErrorMessage="1" sqref="J4:L4 N4" xr:uid="{050CC598-03D2-4075-9F59-6847ABF45A49}">
      <formula1>43101</formula1>
      <formula2>73050</formula2>
    </dataValidation>
  </dataValidations>
  <pageMargins left="0.78740157480314965" right="0.31496062992125984" top="1.5748031496062993" bottom="0.39370078740157483" header="0.39370078740157483" footer="0.11811023622047245"/>
  <pageSetup paperSize="9" scale="62" orientation="portrait" r:id="rId1"/>
  <headerFooter scaleWithDoc="0"/>
  <legacyDrawingHF r:id="rId2"/>
  <extLst>
    <ext xmlns:x14="http://schemas.microsoft.com/office/spreadsheetml/2009/9/main" uri="{78C0D931-6437-407d-A8EE-F0AAD7539E65}">
      <x14:conditionalFormattings>
        <x14:conditionalFormatting xmlns:xm="http://schemas.microsoft.com/office/excel/2006/main">
          <x14:cfRule type="expression" priority="2" id="{DB7890C9-C96A-4EB2-8ED6-4EB07AEA9C8D}">
            <xm:f>OR($L$13=Cockpit!$J$5,$L$13=Cockpit!$J$6)</xm:f>
            <x14:dxf>
              <font>
                <strike val="0"/>
                <color theme="0"/>
              </font>
              <fill>
                <patternFill>
                  <bgColor theme="0"/>
                </patternFill>
              </fill>
            </x14:dxf>
          </x14:cfRule>
          <xm:sqref>I22:K23</xm:sqref>
        </x14:conditionalFormatting>
      </x14:conditionalFormattings>
    </ext>
    <ext xmlns:x14="http://schemas.microsoft.com/office/spreadsheetml/2009/9/main" uri="{CCE6A557-97BC-4b89-ADB6-D9C93CAAB3DF}">
      <x14:dataValidations xmlns:xm="http://schemas.microsoft.com/office/excel/2006/main" count="8">
        <x14:dataValidation type="list" allowBlank="1" showInputMessage="1" showErrorMessage="1" xr:uid="{6BE60BBC-6A14-4310-8593-D2B45F848077}">
          <x14:formula1>
            <xm:f>Cockpit!$E$20:$E$39</xm:f>
          </x14:formula1>
          <xm:sqref>I3:N3</xm:sqref>
        </x14:dataValidation>
        <x14:dataValidation type="list" allowBlank="1" showInputMessage="1" showErrorMessage="1" xr:uid="{F2BAB2C6-2B5C-4EE5-AE2C-118ECC75212C}">
          <x14:formula1>
            <xm:f>Cockpit!$C$2:$C$7</xm:f>
          </x14:formula1>
          <xm:sqref>I5:N5</xm:sqref>
        </x14:dataValidation>
        <x14:dataValidation type="list" allowBlank="1" showInputMessage="1" showErrorMessage="1" xr:uid="{54C01D4E-904B-4848-AD1C-5F639D81D936}">
          <x14:formula1>
            <xm:f>Cockpit!$J$2:$J$6</xm:f>
          </x14:formula1>
          <xm:sqref>L13:N13</xm:sqref>
        </x14:dataValidation>
        <x14:dataValidation type="list" allowBlank="1" showInputMessage="1" showErrorMessage="1" xr:uid="{AFD5E4F9-8A76-4AEB-8D25-37095C416EC6}">
          <x14:formula1>
            <xm:f>Cockpit!$F$2:$F$3</xm:f>
          </x14:formula1>
          <xm:sqref>C13:H13</xm:sqref>
        </x14:dataValidation>
        <x14:dataValidation type="list" allowBlank="1" showInputMessage="1" showErrorMessage="1" xr:uid="{6EB1715E-30EA-4D8C-886F-E8884F7E30DC}">
          <x14:formula1>
            <xm:f>Cockpit!$J$11:$J$12</xm:f>
          </x14:formula1>
          <xm:sqref>I23</xm:sqref>
        </x14:dataValidation>
        <x14:dataValidation type="list" allowBlank="1" showInputMessage="1" showErrorMessage="1" xr:uid="{4040E28E-ACD2-4753-A791-78678FA728F6}">
          <x14:formula1>
            <xm:f>Cockpit!$J$14:$J$15</xm:f>
          </x14:formula1>
          <xm:sqref>M23:N23</xm:sqref>
        </x14:dataValidation>
        <x14:dataValidation type="list" allowBlank="1" showInputMessage="1" showErrorMessage="1" xr:uid="{73D315B0-20C0-4B8A-A9F9-BA40CE5C7EFF}">
          <x14:formula1>
            <xm:f>Cockpit!$A$11:$A$15</xm:f>
          </x14:formula1>
          <xm:sqref>C14:H14</xm:sqref>
        </x14:dataValidation>
        <x14:dataValidation type="list" allowBlank="1" showInputMessage="1" showErrorMessage="1" xr:uid="{DB9CC387-70FB-4BEE-8149-EDE8E3C5355B}">
          <x14:formula1>
            <xm:f>Cockpit!$F$11:$F$12</xm:f>
          </x14:formula1>
          <xm:sqref>L20:N20 I25:K25 M34:N34 J45:N45</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A2504B-706F-4DC2-8E11-84CBDE07D09D}">
  <sheetPr>
    <pageSetUpPr fitToPage="1"/>
  </sheetPr>
  <dimension ref="A1:O125"/>
  <sheetViews>
    <sheetView showGridLines="0" showRuler="0" topLeftCell="A38" zoomScale="120" zoomScaleNormal="120" zoomScalePageLayoutView="130" workbookViewId="0">
      <selection activeCell="L48" sqref="L48"/>
    </sheetView>
  </sheetViews>
  <sheetFormatPr baseColWidth="10" defaultColWidth="11" defaultRowHeight="13.5" zeroHeight="1" x14ac:dyDescent="0.2"/>
  <cols>
    <col min="1" max="2" width="11.625" customWidth="1"/>
    <col min="3" max="3" width="4.875" customWidth="1"/>
    <col min="4" max="4" width="5" customWidth="1"/>
    <col min="5" max="7" width="4.875" customWidth="1"/>
    <col min="8" max="8" width="5" customWidth="1"/>
    <col min="9" max="11" width="7.5" customWidth="1"/>
    <col min="12" max="12" width="10" customWidth="1"/>
    <col min="13" max="13" width="5.5" customWidth="1"/>
    <col min="14" max="14" width="19.375" customWidth="1"/>
  </cols>
  <sheetData>
    <row r="1" spans="1:15" ht="35.25" customHeight="1" x14ac:dyDescent="0.2">
      <c r="A1" s="47" t="s">
        <v>321</v>
      </c>
      <c r="B1" s="48"/>
      <c r="C1" s="48"/>
      <c r="D1" s="48"/>
      <c r="E1" s="48"/>
      <c r="F1" s="48"/>
      <c r="G1" s="48"/>
      <c r="H1" s="48"/>
      <c r="I1" s="48"/>
      <c r="J1" s="48"/>
      <c r="K1" s="48"/>
      <c r="L1" s="48"/>
      <c r="M1" s="48"/>
      <c r="N1" s="48"/>
      <c r="O1" s="43" t="s">
        <v>396</v>
      </c>
    </row>
    <row r="2" spans="1:15" ht="18.75" customHeight="1" x14ac:dyDescent="0.2">
      <c r="A2" s="49" t="s">
        <v>289</v>
      </c>
      <c r="B2" s="50"/>
      <c r="C2" s="50"/>
      <c r="D2" s="50"/>
      <c r="E2" s="50"/>
      <c r="F2" s="50"/>
      <c r="G2" s="50"/>
      <c r="H2" s="50"/>
      <c r="I2" s="50"/>
      <c r="J2" s="51"/>
      <c r="K2" s="51"/>
      <c r="L2" s="51"/>
      <c r="M2" s="51"/>
      <c r="N2" s="51"/>
    </row>
    <row r="3" spans="1:15" s="11" customFormat="1" ht="13.5" customHeight="1" x14ac:dyDescent="0.2">
      <c r="A3" s="52" t="s">
        <v>290</v>
      </c>
      <c r="B3" s="52"/>
      <c r="C3" s="53"/>
      <c r="D3" s="53"/>
      <c r="E3" s="53"/>
      <c r="F3" s="37"/>
      <c r="G3" s="37"/>
      <c r="H3" s="37"/>
      <c r="I3" s="117"/>
      <c r="J3" s="117"/>
      <c r="K3" s="117"/>
      <c r="L3" s="117"/>
      <c r="M3" s="117"/>
      <c r="N3" s="117"/>
      <c r="O3" s="10"/>
    </row>
    <row r="4" spans="1:15" s="11" customFormat="1" ht="13.5" customHeight="1" x14ac:dyDescent="0.2">
      <c r="A4" s="38" t="s">
        <v>291</v>
      </c>
      <c r="B4" s="38"/>
      <c r="C4" s="39"/>
      <c r="D4" s="39"/>
      <c r="E4" s="40"/>
      <c r="F4" s="41"/>
      <c r="G4" s="55"/>
      <c r="H4" s="53"/>
      <c r="I4" s="28" t="s">
        <v>292</v>
      </c>
      <c r="J4" s="118"/>
      <c r="K4" s="119"/>
      <c r="L4" s="119"/>
      <c r="M4" s="28" t="s">
        <v>293</v>
      </c>
      <c r="N4" s="29"/>
    </row>
    <row r="5" spans="1:15" s="11" customFormat="1" ht="13.5" customHeight="1" x14ac:dyDescent="0.2">
      <c r="A5" s="42" t="s">
        <v>280</v>
      </c>
      <c r="B5" s="42"/>
      <c r="C5" s="42"/>
      <c r="D5" s="37"/>
      <c r="E5" s="37"/>
      <c r="F5" s="37"/>
      <c r="G5" s="37"/>
      <c r="H5" s="37"/>
      <c r="I5" s="120"/>
      <c r="J5" s="112"/>
      <c r="K5" s="112"/>
      <c r="L5" s="112"/>
      <c r="M5" s="112"/>
      <c r="N5" s="112"/>
    </row>
    <row r="6" spans="1:15" s="11" customFormat="1" ht="13.5" customHeight="1" x14ac:dyDescent="0.2">
      <c r="A6" s="42" t="s">
        <v>294</v>
      </c>
      <c r="B6" s="42"/>
      <c r="C6" s="42"/>
      <c r="D6" s="37"/>
      <c r="E6" s="37"/>
      <c r="F6" s="37"/>
      <c r="G6" s="37"/>
      <c r="H6" s="37"/>
      <c r="I6" s="121"/>
      <c r="J6" s="121"/>
      <c r="K6" s="121"/>
      <c r="L6" s="121"/>
      <c r="M6" s="121"/>
      <c r="N6" s="121"/>
      <c r="O6" s="12"/>
    </row>
    <row r="7" spans="1:15" s="11" customFormat="1" ht="13.5" customHeight="1" x14ac:dyDescent="0.2">
      <c r="A7" s="42" t="s">
        <v>285</v>
      </c>
      <c r="B7" s="42"/>
      <c r="C7" s="42"/>
      <c r="D7" s="37"/>
      <c r="E7" s="37"/>
      <c r="F7" s="37"/>
      <c r="G7" s="37"/>
      <c r="H7" s="37"/>
      <c r="I7" s="122" t="str">
        <f>IFERROR(VLOOKUP(I3,Cockpit!$E$20:$K$45,4,FALSE)&amp;" "&amp;VLOOKUP(I3,Cockpit!$E$20:$K$45,5,FALSE)&amp;" "&amp;VLOOKUP(I3,Cockpit!$E$20:$K$45,6,FALSE),"")</f>
        <v/>
      </c>
      <c r="J7" s="122"/>
      <c r="K7" s="122"/>
      <c r="L7" s="122"/>
      <c r="M7" s="122"/>
      <c r="N7" s="122"/>
      <c r="O7" s="12"/>
    </row>
    <row r="8" spans="1:15" s="11" customFormat="1" ht="13.5" customHeight="1" x14ac:dyDescent="0.2">
      <c r="A8" s="42" t="s">
        <v>295</v>
      </c>
      <c r="B8" s="42"/>
      <c r="C8" s="42"/>
      <c r="D8" s="37"/>
      <c r="E8" s="37"/>
      <c r="F8" s="37"/>
      <c r="G8" s="37"/>
      <c r="H8" s="37"/>
      <c r="I8" s="123" t="str">
        <f>IFERROR(VLOOKUP(I3,Cockpit!$E$20:$K$45,7,FALSE),"")</f>
        <v/>
      </c>
      <c r="J8" s="123"/>
      <c r="K8" s="123"/>
      <c r="L8" s="123"/>
      <c r="M8" s="123"/>
      <c r="N8" s="123"/>
    </row>
    <row r="9" spans="1:15" ht="7.5" customHeight="1" x14ac:dyDescent="0.2">
      <c r="A9" s="13"/>
      <c r="B9" s="13"/>
      <c r="C9" s="13"/>
      <c r="D9" s="14"/>
      <c r="E9" s="14"/>
      <c r="F9" s="14"/>
      <c r="G9" s="14"/>
      <c r="H9" s="14"/>
      <c r="I9" s="14"/>
      <c r="J9" s="14"/>
      <c r="K9" s="14"/>
      <c r="L9" s="14"/>
      <c r="M9" s="14"/>
      <c r="N9" s="14"/>
    </row>
    <row r="10" spans="1:15" ht="25.5" customHeight="1" x14ac:dyDescent="0.2">
      <c r="A10" s="61" t="s">
        <v>322</v>
      </c>
      <c r="B10" s="62"/>
      <c r="C10" s="62"/>
      <c r="D10" s="62"/>
      <c r="E10" s="62"/>
      <c r="F10" s="62"/>
      <c r="G10" s="62"/>
      <c r="H10" s="62"/>
      <c r="I10" s="62"/>
      <c r="J10" s="63"/>
      <c r="K10" s="63"/>
      <c r="L10" s="63"/>
      <c r="M10" s="63"/>
      <c r="N10" s="63"/>
    </row>
    <row r="11" spans="1:15" ht="5.25" customHeight="1" x14ac:dyDescent="0.2">
      <c r="A11" s="64"/>
      <c r="B11" s="64"/>
      <c r="C11" s="64"/>
      <c r="D11" s="64"/>
      <c r="E11" s="64"/>
      <c r="F11" s="64"/>
      <c r="G11" s="64"/>
      <c r="H11" s="64"/>
      <c r="I11" s="64"/>
      <c r="J11" s="64"/>
      <c r="K11" s="64"/>
      <c r="L11" s="64"/>
      <c r="M11" s="64"/>
      <c r="N11" s="64"/>
    </row>
    <row r="12" spans="1:15" ht="27" customHeight="1" x14ac:dyDescent="0.2">
      <c r="A12" s="44" t="s">
        <v>323</v>
      </c>
      <c r="B12" s="45"/>
      <c r="C12" s="116"/>
      <c r="D12" s="116"/>
      <c r="E12" s="116"/>
      <c r="F12" s="116"/>
      <c r="G12" s="116"/>
      <c r="H12" s="116"/>
      <c r="I12" s="44" t="s">
        <v>324</v>
      </c>
      <c r="J12" s="45"/>
      <c r="K12" s="45"/>
      <c r="L12" s="116"/>
      <c r="M12" s="116"/>
      <c r="N12" s="116"/>
    </row>
    <row r="13" spans="1:15" ht="27" customHeight="1" x14ac:dyDescent="0.2">
      <c r="A13" s="44" t="s">
        <v>325</v>
      </c>
      <c r="B13" s="45"/>
      <c r="C13" s="112"/>
      <c r="D13" s="112"/>
      <c r="E13" s="112"/>
      <c r="F13" s="112"/>
      <c r="G13" s="112"/>
      <c r="H13" s="112"/>
      <c r="I13" s="44" t="s">
        <v>327</v>
      </c>
      <c r="J13" s="45"/>
      <c r="K13" s="104"/>
      <c r="L13" s="112"/>
      <c r="M13" s="112"/>
      <c r="N13" s="112"/>
    </row>
    <row r="14" spans="1:15" ht="27" customHeight="1" x14ac:dyDescent="0.2">
      <c r="A14" s="44" t="s">
        <v>329</v>
      </c>
      <c r="B14" s="44"/>
      <c r="C14" s="111"/>
      <c r="D14" s="111"/>
      <c r="E14" s="111"/>
      <c r="F14" s="111"/>
      <c r="G14" s="111"/>
      <c r="H14" s="111"/>
      <c r="I14" s="44" t="s">
        <v>331</v>
      </c>
      <c r="J14" s="44"/>
      <c r="K14" s="44"/>
      <c r="L14" s="112"/>
      <c r="M14" s="112"/>
      <c r="N14" s="112"/>
    </row>
    <row r="15" spans="1:15" ht="27" customHeight="1" x14ac:dyDescent="0.2">
      <c r="A15" s="44" t="s">
        <v>332</v>
      </c>
      <c r="B15" s="44"/>
      <c r="C15" s="113"/>
      <c r="D15" s="113"/>
      <c r="E15" s="113"/>
      <c r="F15" s="113"/>
      <c r="G15" s="113"/>
      <c r="H15" s="113"/>
      <c r="I15" s="44" t="s">
        <v>333</v>
      </c>
      <c r="J15" s="44"/>
      <c r="K15" s="44"/>
      <c r="L15" s="112"/>
      <c r="M15" s="112"/>
      <c r="N15" s="112"/>
    </row>
    <row r="16" spans="1:15" ht="27" customHeight="1" x14ac:dyDescent="0.2">
      <c r="A16" s="79" t="s">
        <v>353</v>
      </c>
      <c r="B16" s="80"/>
      <c r="C16" s="80"/>
      <c r="D16" s="80"/>
      <c r="E16" s="80"/>
      <c r="F16" s="80"/>
      <c r="G16" s="80"/>
      <c r="H16" s="80"/>
      <c r="I16" s="15"/>
      <c r="J16" s="15"/>
      <c r="K16" s="15"/>
      <c r="L16" s="114"/>
      <c r="M16" s="114"/>
      <c r="N16" s="114"/>
      <c r="O16" s="36" t="str">
        <f ca="1">Tabelle!AT2</f>
        <v/>
      </c>
    </row>
    <row r="17" spans="1:14" ht="13.5" customHeight="1" x14ac:dyDescent="0.2"/>
    <row r="18" spans="1:14" ht="24" customHeight="1" x14ac:dyDescent="0.2">
      <c r="A18" s="65" t="s">
        <v>335</v>
      </c>
      <c r="B18" s="66"/>
      <c r="C18" s="66"/>
      <c r="D18" s="66"/>
      <c r="E18" s="66"/>
      <c r="F18" s="66"/>
      <c r="G18" s="66"/>
      <c r="H18" s="66"/>
      <c r="I18" s="66"/>
      <c r="J18" s="67"/>
      <c r="K18" s="67"/>
      <c r="L18" s="67"/>
      <c r="M18" s="67"/>
      <c r="N18" s="67"/>
    </row>
    <row r="19" spans="1:14" ht="3.75" customHeight="1" x14ac:dyDescent="0.2"/>
    <row r="20" spans="1:14" s="11" customFormat="1" ht="54" customHeight="1" x14ac:dyDescent="0.2">
      <c r="A20" s="79" t="s">
        <v>336</v>
      </c>
      <c r="B20" s="80"/>
      <c r="C20" s="80"/>
      <c r="D20" s="80"/>
      <c r="E20" s="80"/>
      <c r="F20" s="80"/>
      <c r="G20" s="80"/>
      <c r="H20" s="80"/>
      <c r="I20" s="80"/>
      <c r="J20" s="80"/>
      <c r="K20" s="80"/>
      <c r="L20" s="115"/>
      <c r="M20" s="115"/>
      <c r="N20" s="115"/>
    </row>
    <row r="21" spans="1:14" s="11" customFormat="1" ht="13.5" customHeight="1" x14ac:dyDescent="0.2"/>
    <row r="22" spans="1:14" s="11" customFormat="1" ht="47.25" customHeight="1" x14ac:dyDescent="0.2">
      <c r="A22" s="79" t="s">
        <v>338</v>
      </c>
      <c r="B22" s="80"/>
      <c r="C22" s="80"/>
      <c r="D22" s="80"/>
      <c r="E22" s="80"/>
      <c r="F22" s="80"/>
      <c r="G22" s="80"/>
      <c r="H22" s="80"/>
      <c r="I22" s="83" t="s">
        <v>339</v>
      </c>
      <c r="J22" s="83"/>
      <c r="K22" s="83"/>
      <c r="M22" s="44" t="s">
        <v>355</v>
      </c>
      <c r="N22" s="45"/>
    </row>
    <row r="23" spans="1:14" s="11" customFormat="1" ht="13.5" customHeight="1" x14ac:dyDescent="0.2">
      <c r="B23" s="16"/>
      <c r="I23" s="96"/>
      <c r="J23" s="96"/>
      <c r="K23" s="107"/>
      <c r="L23" s="17"/>
      <c r="M23" s="108"/>
      <c r="N23" s="109"/>
    </row>
    <row r="24" spans="1:14" s="11" customFormat="1" ht="13.5" customHeight="1" x14ac:dyDescent="0.2"/>
    <row r="25" spans="1:14" s="11" customFormat="1" ht="27" customHeight="1" x14ac:dyDescent="0.2">
      <c r="A25" s="79" t="s">
        <v>340</v>
      </c>
      <c r="B25" s="80"/>
      <c r="C25" s="80"/>
      <c r="D25" s="80"/>
      <c r="E25" s="80"/>
      <c r="F25" s="80"/>
      <c r="G25" s="80"/>
      <c r="H25" s="80"/>
      <c r="I25" s="106"/>
      <c r="J25" s="106"/>
      <c r="K25" s="106"/>
    </row>
    <row r="26" spans="1:14" s="11" customFormat="1" ht="13.5" customHeight="1" thickBot="1" x14ac:dyDescent="0.25"/>
    <row r="27" spans="1:14" s="11" customFormat="1" ht="24.75" customHeight="1" x14ac:dyDescent="0.2">
      <c r="A27" s="89" t="s">
        <v>341</v>
      </c>
      <c r="B27" s="90"/>
      <c r="C27" s="90"/>
      <c r="D27" s="90"/>
      <c r="E27" s="90"/>
      <c r="F27" s="90"/>
      <c r="G27" s="90"/>
      <c r="H27" s="90"/>
      <c r="I27" s="90"/>
      <c r="J27" s="90"/>
      <c r="K27" s="90"/>
      <c r="L27" s="90"/>
      <c r="M27" s="90"/>
      <c r="N27" s="91"/>
    </row>
    <row r="28" spans="1:14" s="11" customFormat="1" ht="24.75" customHeight="1" thickBot="1" x14ac:dyDescent="0.25">
      <c r="A28" s="92"/>
      <c r="B28" s="93"/>
      <c r="C28" s="93"/>
      <c r="D28" s="93"/>
      <c r="E28" s="93"/>
      <c r="F28" s="93"/>
      <c r="G28" s="93"/>
      <c r="H28" s="93"/>
      <c r="I28" s="93"/>
      <c r="J28" s="93"/>
      <c r="K28" s="93"/>
      <c r="L28" s="93"/>
      <c r="M28" s="93"/>
      <c r="N28" s="94"/>
    </row>
    <row r="29" spans="1:14" s="11" customFormat="1" ht="12" x14ac:dyDescent="0.2">
      <c r="A29" s="18"/>
      <c r="B29" s="18"/>
      <c r="C29" s="18"/>
      <c r="D29" s="18"/>
      <c r="E29" s="18"/>
      <c r="F29" s="18"/>
      <c r="G29" s="18"/>
      <c r="H29" s="18"/>
      <c r="I29" s="18"/>
      <c r="J29" s="18"/>
      <c r="K29" s="18"/>
      <c r="L29" s="18"/>
      <c r="M29" s="18"/>
      <c r="N29" s="18"/>
    </row>
    <row r="30" spans="1:14" s="11" customFormat="1" ht="20.25" customHeight="1" x14ac:dyDescent="0.2">
      <c r="A30" s="95" t="s">
        <v>342</v>
      </c>
      <c r="B30" s="95"/>
      <c r="C30" s="95"/>
      <c r="D30" s="95"/>
      <c r="E30" s="95"/>
      <c r="F30" s="95"/>
      <c r="G30" s="95"/>
      <c r="H30" s="95"/>
      <c r="I30" s="95"/>
      <c r="J30" s="95"/>
      <c r="K30" s="95"/>
      <c r="L30" s="95"/>
      <c r="M30" s="95"/>
      <c r="N30" s="95"/>
    </row>
    <row r="31" spans="1:14" s="11" customFormat="1" ht="20.25" customHeight="1" x14ac:dyDescent="0.2">
      <c r="A31" s="95"/>
      <c r="B31" s="95"/>
      <c r="C31" s="95"/>
      <c r="D31" s="95"/>
      <c r="E31" s="95"/>
      <c r="F31" s="95"/>
      <c r="G31" s="95"/>
      <c r="H31" s="95"/>
      <c r="I31" s="95"/>
      <c r="J31" s="95"/>
      <c r="K31" s="95"/>
      <c r="L31" s="95"/>
      <c r="M31" s="95"/>
      <c r="N31" s="95"/>
    </row>
    <row r="32" spans="1:14" s="11" customFormat="1" ht="20.25" customHeight="1" x14ac:dyDescent="0.2">
      <c r="A32" s="95"/>
      <c r="B32" s="95"/>
      <c r="C32" s="95"/>
      <c r="D32" s="95"/>
      <c r="E32" s="95"/>
      <c r="F32" s="95"/>
      <c r="G32" s="95"/>
      <c r="H32" s="95"/>
      <c r="I32" s="95"/>
      <c r="J32" s="95"/>
      <c r="K32" s="95"/>
      <c r="L32" s="95"/>
      <c r="M32" s="95"/>
      <c r="N32" s="95"/>
    </row>
    <row r="33" spans="1:14" s="11" customFormat="1" ht="20.25" customHeight="1" x14ac:dyDescent="0.2">
      <c r="A33" s="95"/>
      <c r="B33" s="95"/>
      <c r="C33" s="95"/>
      <c r="D33" s="95"/>
      <c r="E33" s="95"/>
      <c r="F33" s="95"/>
      <c r="G33" s="95"/>
      <c r="H33" s="95"/>
      <c r="I33" s="95"/>
      <c r="J33" s="95"/>
      <c r="K33" s="95"/>
      <c r="L33" s="95"/>
      <c r="M33" s="95"/>
      <c r="N33" s="95"/>
    </row>
    <row r="34" spans="1:14" s="11" customFormat="1" ht="12" x14ac:dyDescent="0.2">
      <c r="A34" s="18"/>
      <c r="B34" s="18"/>
      <c r="C34" s="18"/>
      <c r="D34" s="18"/>
      <c r="E34" s="18"/>
      <c r="F34" s="18"/>
      <c r="G34" s="18"/>
      <c r="H34" s="18"/>
      <c r="I34" s="18"/>
      <c r="J34" s="18"/>
      <c r="K34" s="18"/>
      <c r="L34" s="18"/>
      <c r="M34" s="110"/>
      <c r="N34" s="110"/>
    </row>
    <row r="35" spans="1:14" s="11" customFormat="1" ht="12" x14ac:dyDescent="0.2">
      <c r="A35" s="18"/>
      <c r="B35" s="18"/>
      <c r="C35" s="18"/>
      <c r="D35" s="18"/>
      <c r="E35" s="18"/>
      <c r="F35" s="18"/>
      <c r="G35" s="18"/>
      <c r="H35" s="18"/>
      <c r="I35" s="18"/>
      <c r="J35" s="18"/>
      <c r="K35" s="18"/>
      <c r="L35" s="18"/>
      <c r="M35" s="18"/>
      <c r="N35" s="18"/>
    </row>
    <row r="36" spans="1:14" s="11" customFormat="1" ht="30" customHeight="1" x14ac:dyDescent="0.2">
      <c r="A36" s="77" t="s">
        <v>352</v>
      </c>
      <c r="B36" s="77"/>
      <c r="C36" s="77"/>
      <c r="D36" s="77"/>
      <c r="E36" s="78"/>
      <c r="F36" s="78"/>
      <c r="G36" s="78"/>
      <c r="H36" s="78"/>
      <c r="I36" s="78"/>
      <c r="J36" s="78"/>
      <c r="K36" s="78"/>
      <c r="L36" s="78"/>
      <c r="M36" s="78"/>
      <c r="N36" s="78"/>
    </row>
    <row r="37" spans="1:14" s="11" customFormat="1" x14ac:dyDescent="0.2">
      <c r="A37" s="95"/>
      <c r="B37" s="95"/>
      <c r="C37" s="95"/>
      <c r="D37" s="95"/>
      <c r="E37" s="99"/>
      <c r="F37" s="99"/>
      <c r="G37" s="99"/>
      <c r="H37" s="99"/>
      <c r="I37" s="95"/>
      <c r="J37" s="95"/>
      <c r="K37" s="95"/>
      <c r="L37" s="95"/>
      <c r="M37" s="95"/>
      <c r="N37" s="95"/>
    </row>
    <row r="38" spans="1:14" s="11" customFormat="1" ht="103.5" customHeight="1" x14ac:dyDescent="0.2">
      <c r="A38" s="100" t="s">
        <v>343</v>
      </c>
      <c r="B38" s="100"/>
      <c r="C38" s="100"/>
      <c r="D38" s="100"/>
      <c r="E38" s="100"/>
      <c r="F38" s="100"/>
      <c r="G38" s="100"/>
      <c r="H38" s="100"/>
      <c r="I38" s="100"/>
      <c r="J38" s="100"/>
      <c r="K38" s="100"/>
      <c r="L38" s="100"/>
      <c r="M38" s="100"/>
      <c r="N38" s="100"/>
    </row>
    <row r="39" spans="1:14" s="11" customFormat="1" ht="12" customHeight="1" x14ac:dyDescent="0.2">
      <c r="A39" s="95"/>
      <c r="B39" s="99"/>
      <c r="C39" s="99"/>
      <c r="D39" s="99"/>
      <c r="E39" s="99"/>
      <c r="F39" s="99"/>
      <c r="G39" s="99"/>
      <c r="H39" s="99"/>
      <c r="I39" s="99"/>
      <c r="J39" s="99"/>
      <c r="K39" s="99"/>
      <c r="L39" s="99"/>
      <c r="M39" s="99"/>
      <c r="N39" s="99"/>
    </row>
    <row r="40" spans="1:14" s="11" customFormat="1" ht="79.5" customHeight="1" x14ac:dyDescent="0.2">
      <c r="A40" s="101" t="s">
        <v>344</v>
      </c>
      <c r="B40" s="68"/>
      <c r="C40" s="68"/>
      <c r="D40" s="68"/>
      <c r="E40" s="68"/>
      <c r="F40" s="68"/>
      <c r="G40" s="68"/>
      <c r="H40" s="68"/>
      <c r="I40" s="68"/>
      <c r="J40" s="68"/>
      <c r="K40" s="68"/>
      <c r="L40" s="68"/>
      <c r="M40" s="68"/>
      <c r="N40" s="68"/>
    </row>
    <row r="41" spans="1:14" s="11" customFormat="1" ht="13.5" customHeight="1" x14ac:dyDescent="0.2">
      <c r="A41" s="95"/>
      <c r="B41" s="99"/>
      <c r="C41" s="99"/>
      <c r="D41" s="99"/>
      <c r="E41" s="99"/>
      <c r="F41" s="99"/>
      <c r="G41" s="99"/>
      <c r="H41" s="99"/>
      <c r="I41" s="99"/>
      <c r="J41" s="99"/>
      <c r="K41" s="99"/>
      <c r="L41" s="99"/>
      <c r="M41" s="99"/>
      <c r="N41" s="99"/>
    </row>
    <row r="42" spans="1:14" s="11" customFormat="1" ht="75.75" customHeight="1" x14ac:dyDescent="0.2">
      <c r="A42" s="68" t="s">
        <v>345</v>
      </c>
      <c r="B42" s="68"/>
      <c r="C42" s="68"/>
      <c r="D42" s="68"/>
      <c r="E42" s="68"/>
      <c r="F42" s="68"/>
      <c r="G42" s="68"/>
      <c r="H42" s="68"/>
      <c r="I42" s="68"/>
      <c r="J42" s="68"/>
      <c r="K42" s="68"/>
      <c r="L42" s="68"/>
      <c r="M42" s="68"/>
      <c r="N42" s="68"/>
    </row>
    <row r="43" spans="1:14" s="11" customFormat="1" ht="60" customHeight="1" x14ac:dyDescent="0.2">
      <c r="A43" s="102" t="s">
        <v>406</v>
      </c>
      <c r="B43" s="103"/>
      <c r="C43" s="103"/>
      <c r="D43" s="103"/>
      <c r="E43" s="103"/>
      <c r="F43" s="103"/>
      <c r="G43" s="103"/>
      <c r="H43" s="103"/>
      <c r="I43" s="103"/>
      <c r="J43" s="103"/>
      <c r="K43" s="103"/>
      <c r="L43" s="103"/>
      <c r="M43" s="103"/>
      <c r="N43" s="103"/>
    </row>
    <row r="44" spans="1:14" s="11" customFormat="1" ht="45.75" customHeight="1" x14ac:dyDescent="0.2">
      <c r="A44" s="104" t="s">
        <v>346</v>
      </c>
      <c r="B44" s="80"/>
      <c r="F44" s="11" t="s">
        <v>347</v>
      </c>
      <c r="J44" s="105" t="s">
        <v>348</v>
      </c>
      <c r="K44" s="45"/>
      <c r="L44" s="45"/>
      <c r="M44" s="45"/>
      <c r="N44" s="45"/>
    </row>
    <row r="45" spans="1:14" s="11" customFormat="1" ht="18" customHeight="1" x14ac:dyDescent="0.2">
      <c r="A45" s="96"/>
      <c r="B45" s="96"/>
      <c r="C45" s="96"/>
      <c r="D45" s="96"/>
      <c r="F45" s="97"/>
      <c r="G45" s="97"/>
      <c r="H45" s="97"/>
      <c r="J45" s="106"/>
      <c r="K45" s="106"/>
      <c r="L45" s="106"/>
      <c r="M45" s="106"/>
      <c r="N45" s="106"/>
    </row>
    <row r="46" spans="1:14" ht="9.75" customHeight="1" x14ac:dyDescent="0.2">
      <c r="A46" s="11"/>
      <c r="B46" s="11"/>
      <c r="C46" s="11"/>
      <c r="D46" s="11"/>
      <c r="F46" s="11"/>
      <c r="G46" s="11"/>
      <c r="H46" s="11"/>
      <c r="I46" s="19"/>
      <c r="J46" s="19"/>
      <c r="K46" s="19"/>
      <c r="L46" s="19"/>
      <c r="M46" s="19"/>
      <c r="N46" s="19"/>
    </row>
    <row r="47" spans="1:14" ht="13.5" customHeight="1" x14ac:dyDescent="0.2">
      <c r="A47" s="19"/>
      <c r="B47" s="19"/>
      <c r="C47" s="19"/>
      <c r="D47" s="19"/>
      <c r="E47" s="19"/>
      <c r="F47" s="19"/>
      <c r="G47" s="19"/>
      <c r="H47" s="19"/>
      <c r="I47" s="19"/>
      <c r="J47" s="19"/>
      <c r="K47" s="19"/>
      <c r="L47" s="19"/>
      <c r="M47" s="19"/>
      <c r="N47" s="19"/>
    </row>
    <row r="48" spans="1:14" x14ac:dyDescent="0.2">
      <c r="I48" s="19"/>
      <c r="J48" s="19"/>
      <c r="K48" s="19"/>
      <c r="L48" s="19"/>
      <c r="M48" s="19"/>
      <c r="N48" s="19"/>
    </row>
    <row r="49" x14ac:dyDescent="0.2"/>
    <row r="50" x14ac:dyDescent="0.2"/>
    <row r="51" x14ac:dyDescent="0.2"/>
    <row r="52" x14ac:dyDescent="0.2"/>
    <row r="53" x14ac:dyDescent="0.2"/>
    <row r="54" x14ac:dyDescent="0.2"/>
    <row r="55" x14ac:dyDescent="0.2"/>
    <row r="56" x14ac:dyDescent="0.2"/>
    <row r="57" x14ac:dyDescent="0.2"/>
    <row r="58" x14ac:dyDescent="0.2"/>
    <row r="59" x14ac:dyDescent="0.2"/>
    <row r="60" x14ac:dyDescent="0.2"/>
    <row r="61" x14ac:dyDescent="0.2"/>
    <row r="62" x14ac:dyDescent="0.2"/>
    <row r="63" x14ac:dyDescent="0.2"/>
    <row r="64" x14ac:dyDescent="0.2"/>
    <row r="65" x14ac:dyDescent="0.2"/>
    <row r="66" x14ac:dyDescent="0.2"/>
    <row r="67" x14ac:dyDescent="0.2"/>
    <row r="68" x14ac:dyDescent="0.2"/>
    <row r="69" x14ac:dyDescent="0.2"/>
    <row r="70" x14ac:dyDescent="0.2"/>
    <row r="71" x14ac:dyDescent="0.2"/>
    <row r="72" x14ac:dyDescent="0.2"/>
    <row r="73" x14ac:dyDescent="0.2"/>
    <row r="74" x14ac:dyDescent="0.2"/>
    <row r="75" x14ac:dyDescent="0.2"/>
    <row r="76" x14ac:dyDescent="0.2"/>
    <row r="77" x14ac:dyDescent="0.2"/>
    <row r="78" x14ac:dyDescent="0.2"/>
    <row r="79" x14ac:dyDescent="0.2"/>
    <row r="80" x14ac:dyDescent="0.2"/>
    <row r="81" x14ac:dyDescent="0.2"/>
    <row r="82" x14ac:dyDescent="0.2"/>
    <row r="83" x14ac:dyDescent="0.2"/>
    <row r="84" x14ac:dyDescent="0.2"/>
    <row r="85" x14ac:dyDescent="0.2"/>
    <row r="86" x14ac:dyDescent="0.2"/>
    <row r="87" x14ac:dyDescent="0.2"/>
    <row r="88" x14ac:dyDescent="0.2"/>
    <row r="89" x14ac:dyDescent="0.2"/>
    <row r="90" x14ac:dyDescent="0.2"/>
    <row r="91" x14ac:dyDescent="0.2"/>
    <row r="92" x14ac:dyDescent="0.2"/>
    <row r="93" x14ac:dyDescent="0.2"/>
    <row r="94" x14ac:dyDescent="0.2"/>
    <row r="95" x14ac:dyDescent="0.2"/>
    <row r="96" x14ac:dyDescent="0.2"/>
    <row r="97" x14ac:dyDescent="0.2"/>
    <row r="98" x14ac:dyDescent="0.2"/>
    <row r="99" x14ac:dyDescent="0.2"/>
    <row r="100" x14ac:dyDescent="0.2"/>
    <row r="101" x14ac:dyDescent="0.2"/>
    <row r="102" x14ac:dyDescent="0.2"/>
    <row r="103" x14ac:dyDescent="0.2"/>
    <row r="104" x14ac:dyDescent="0.2"/>
    <row r="105" x14ac:dyDescent="0.2"/>
    <row r="106" x14ac:dyDescent="0.2"/>
    <row r="107" x14ac:dyDescent="0.2"/>
    <row r="108" x14ac:dyDescent="0.2"/>
    <row r="109" x14ac:dyDescent="0.2"/>
    <row r="110" x14ac:dyDescent="0.2"/>
    <row r="111" x14ac:dyDescent="0.2"/>
    <row r="112" x14ac:dyDescent="0.2"/>
    <row r="113" x14ac:dyDescent="0.2"/>
    <row r="114" x14ac:dyDescent="0.2"/>
    <row r="115" x14ac:dyDescent="0.2"/>
    <row r="116" x14ac:dyDescent="0.2"/>
    <row r="117" x14ac:dyDescent="0.2"/>
    <row r="118" x14ac:dyDescent="0.2"/>
    <row r="119" x14ac:dyDescent="0.2"/>
    <row r="120" x14ac:dyDescent="0.2"/>
    <row r="121" x14ac:dyDescent="0.2"/>
    <row r="122" x14ac:dyDescent="0.2"/>
    <row r="123" x14ac:dyDescent="0.2"/>
    <row r="124" x14ac:dyDescent="0.2"/>
    <row r="125" x14ac:dyDescent="0.2"/>
  </sheetData>
  <mergeCells count="58">
    <mergeCell ref="A45:D45"/>
    <mergeCell ref="F45:H45"/>
    <mergeCell ref="J45:N45"/>
    <mergeCell ref="A39:N39"/>
    <mergeCell ref="A40:N40"/>
    <mergeCell ref="A41:N41"/>
    <mergeCell ref="A42:N42"/>
    <mergeCell ref="A43:N43"/>
    <mergeCell ref="A44:B44"/>
    <mergeCell ref="J44:N44"/>
    <mergeCell ref="A38:N38"/>
    <mergeCell ref="I23:K23"/>
    <mergeCell ref="M23:N23"/>
    <mergeCell ref="A25:H25"/>
    <mergeCell ref="I25:K25"/>
    <mergeCell ref="A27:N28"/>
    <mergeCell ref="A30:N33"/>
    <mergeCell ref="M34:N34"/>
    <mergeCell ref="A36:N36"/>
    <mergeCell ref="A37:H37"/>
    <mergeCell ref="I37:L37"/>
    <mergeCell ref="M37:N37"/>
    <mergeCell ref="A22:H22"/>
    <mergeCell ref="I22:K22"/>
    <mergeCell ref="M22:N22"/>
    <mergeCell ref="A14:B14"/>
    <mergeCell ref="C14:H14"/>
    <mergeCell ref="I14:K14"/>
    <mergeCell ref="L14:N14"/>
    <mergeCell ref="A15:B15"/>
    <mergeCell ref="C15:H15"/>
    <mergeCell ref="I15:K15"/>
    <mergeCell ref="L15:N15"/>
    <mergeCell ref="A16:H16"/>
    <mergeCell ref="L16:N16"/>
    <mergeCell ref="A18:N18"/>
    <mergeCell ref="A20:K20"/>
    <mergeCell ref="L20:N20"/>
    <mergeCell ref="A12:B12"/>
    <mergeCell ref="C12:H12"/>
    <mergeCell ref="I12:K12"/>
    <mergeCell ref="L12:N12"/>
    <mergeCell ref="A13:B13"/>
    <mergeCell ref="C13:H13"/>
    <mergeCell ref="I13:K13"/>
    <mergeCell ref="L13:N13"/>
    <mergeCell ref="A11:N11"/>
    <mergeCell ref="A1:N1"/>
    <mergeCell ref="A2:N2"/>
    <mergeCell ref="A3:E3"/>
    <mergeCell ref="I3:N3"/>
    <mergeCell ref="G4:H4"/>
    <mergeCell ref="J4:L4"/>
    <mergeCell ref="I5:N5"/>
    <mergeCell ref="I6:N6"/>
    <mergeCell ref="I7:N7"/>
    <mergeCell ref="I8:N8"/>
    <mergeCell ref="A10:N10"/>
  </mergeCells>
  <conditionalFormatting sqref="L16:N16">
    <cfRule type="expression" dxfId="30" priority="3">
      <formula>LEN($L$16)&lt;&gt;13</formula>
    </cfRule>
  </conditionalFormatting>
  <conditionalFormatting sqref="M22:N22">
    <cfRule type="expression" dxfId="29" priority="1">
      <formula>AND(OR($L$13="ledig",$L$13="geschieden",$L$13="verwitwet"),$E$14="Nein")</formula>
    </cfRule>
  </conditionalFormatting>
  <conditionalFormatting sqref="M23:N23">
    <cfRule type="expression" dxfId="28" priority="4">
      <formula>OR($L$13="verheiratet",$L$13="eingetragene Partnerschaft",AND($L$13="ledig",$E$14="Ja"),AND($L$13="verwitwet",$E$14="Ja"),AND($L$13="geschieden",$E$14="Ja"))</formula>
    </cfRule>
  </conditionalFormatting>
  <dataValidations count="2">
    <dataValidation type="date" allowBlank="1" showInputMessage="1" showErrorMessage="1" sqref="J4:L4 N4" xr:uid="{BB440C85-0B77-4CA9-860B-BA850672BCCC}">
      <formula1>43101</formula1>
      <formula2>73050</formula2>
    </dataValidation>
    <dataValidation allowBlank="1" showInputMessage="1" showErrorMessage="1" promptTitle="Eingabe" prompt="Zahl ohne Punkte eingeben!" sqref="L16:N16" xr:uid="{0679F320-B443-4E98-9A41-823740FB41CC}"/>
  </dataValidations>
  <pageMargins left="0.78740157480314965" right="0.31496062992125984" top="1.5748031496062993" bottom="0.39370078740157483" header="0.39370078740157483" footer="0.11811023622047245"/>
  <pageSetup paperSize="9" scale="62" orientation="portrait" r:id="rId1"/>
  <headerFooter scaleWithDoc="0"/>
  <legacyDrawingHF r:id="rId2"/>
  <extLst>
    <ext xmlns:x14="http://schemas.microsoft.com/office/spreadsheetml/2009/9/main" uri="{78C0D931-6437-407d-A8EE-F0AAD7539E65}">
      <x14:conditionalFormattings>
        <x14:conditionalFormatting xmlns:xm="http://schemas.microsoft.com/office/excel/2006/main">
          <x14:cfRule type="expression" priority="2" id="{60EA9451-0B19-4114-BD94-C0FA9FB8FACE}">
            <xm:f>OR($L$13=Cockpit!$J$5,$L$13=Cockpit!$J$6)</xm:f>
            <x14:dxf>
              <font>
                <strike val="0"/>
                <color theme="0"/>
              </font>
              <fill>
                <patternFill>
                  <bgColor theme="0"/>
                </patternFill>
              </fill>
            </x14:dxf>
          </x14:cfRule>
          <xm:sqref>I22:K23</xm:sqref>
        </x14:conditionalFormatting>
      </x14:conditionalFormattings>
    </ext>
    <ext xmlns:x14="http://schemas.microsoft.com/office/spreadsheetml/2009/9/main" uri="{CCE6A557-97BC-4b89-ADB6-D9C93CAAB3DF}">
      <x14:dataValidations xmlns:xm="http://schemas.microsoft.com/office/excel/2006/main" count="8">
        <x14:dataValidation type="list" allowBlank="1" showInputMessage="1" showErrorMessage="1" xr:uid="{21B1E903-52F5-45D0-BA22-ABA9D4E10256}">
          <x14:formula1>
            <xm:f>Cockpit!$F$11:$F$12</xm:f>
          </x14:formula1>
          <xm:sqref>L20:N20 I25:K25 M34:N34 J45:N45</xm:sqref>
        </x14:dataValidation>
        <x14:dataValidation type="list" allowBlank="1" showInputMessage="1" showErrorMessage="1" xr:uid="{9BF6AADD-08E4-40E2-813E-09788D489C07}">
          <x14:formula1>
            <xm:f>Cockpit!$A$11:$A$15</xm:f>
          </x14:formula1>
          <xm:sqref>C14:H14</xm:sqref>
        </x14:dataValidation>
        <x14:dataValidation type="list" allowBlank="1" showInputMessage="1" showErrorMessage="1" xr:uid="{6DB71103-EC85-417A-A631-ABB285BF0FF4}">
          <x14:formula1>
            <xm:f>Cockpit!$J$14:$J$15</xm:f>
          </x14:formula1>
          <xm:sqref>M23:N23</xm:sqref>
        </x14:dataValidation>
        <x14:dataValidation type="list" allowBlank="1" showInputMessage="1" showErrorMessage="1" xr:uid="{813DE37A-D98B-4A61-93EB-B7EE5137A08D}">
          <x14:formula1>
            <xm:f>Cockpit!$J$11:$J$12</xm:f>
          </x14:formula1>
          <xm:sqref>I23</xm:sqref>
        </x14:dataValidation>
        <x14:dataValidation type="list" allowBlank="1" showInputMessage="1" showErrorMessage="1" xr:uid="{0210A551-244D-49FA-B244-AB8BDBCFEE0D}">
          <x14:formula1>
            <xm:f>Cockpit!$F$2:$F$3</xm:f>
          </x14:formula1>
          <xm:sqref>C13:H13</xm:sqref>
        </x14:dataValidation>
        <x14:dataValidation type="list" allowBlank="1" showInputMessage="1" showErrorMessage="1" xr:uid="{CEC7123B-9ABD-4261-9818-E65AA8EF27DE}">
          <x14:formula1>
            <xm:f>Cockpit!$J$2:$J$6</xm:f>
          </x14:formula1>
          <xm:sqref>L13:N13</xm:sqref>
        </x14:dataValidation>
        <x14:dataValidation type="list" allowBlank="1" showInputMessage="1" showErrorMessage="1" xr:uid="{92CF8DE7-86DC-4ACA-AEDD-D28A3EE0F472}">
          <x14:formula1>
            <xm:f>Cockpit!$C$2:$C$7</xm:f>
          </x14:formula1>
          <xm:sqref>I5:N5</xm:sqref>
        </x14:dataValidation>
        <x14:dataValidation type="list" allowBlank="1" showInputMessage="1" showErrorMessage="1" xr:uid="{2EFE4D31-EEE0-4E2D-81AA-DB0C52D36342}">
          <x14:formula1>
            <xm:f>Cockpit!$E$20:$E$39</xm:f>
          </x14:formula1>
          <xm:sqref>I3:N3</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619593-B62C-4A09-B72D-9BF0730AFD56}">
  <sheetPr>
    <pageSetUpPr fitToPage="1"/>
  </sheetPr>
  <dimension ref="A1:O125"/>
  <sheetViews>
    <sheetView showGridLines="0" showRuler="0" topLeftCell="A38" zoomScale="120" zoomScaleNormal="120" zoomScalePageLayoutView="130" workbookViewId="0">
      <selection activeCell="L48" sqref="L48"/>
    </sheetView>
  </sheetViews>
  <sheetFormatPr baseColWidth="10" defaultColWidth="11" defaultRowHeight="13.5" zeroHeight="1" x14ac:dyDescent="0.2"/>
  <cols>
    <col min="1" max="2" width="11.625" customWidth="1"/>
    <col min="3" max="3" width="4.875" customWidth="1"/>
    <col min="4" max="4" width="5" customWidth="1"/>
    <col min="5" max="7" width="4.875" customWidth="1"/>
    <col min="8" max="8" width="5" customWidth="1"/>
    <col min="9" max="11" width="7.5" customWidth="1"/>
    <col min="12" max="12" width="10" customWidth="1"/>
    <col min="13" max="13" width="5.5" customWidth="1"/>
    <col min="14" max="14" width="19.375" customWidth="1"/>
  </cols>
  <sheetData>
    <row r="1" spans="1:15" ht="35.25" customHeight="1" x14ac:dyDescent="0.2">
      <c r="A1" s="47" t="s">
        <v>321</v>
      </c>
      <c r="B1" s="48"/>
      <c r="C1" s="48"/>
      <c r="D1" s="48"/>
      <c r="E1" s="48"/>
      <c r="F1" s="48"/>
      <c r="G1" s="48"/>
      <c r="H1" s="48"/>
      <c r="I1" s="48"/>
      <c r="J1" s="48"/>
      <c r="K1" s="48"/>
      <c r="L1" s="48"/>
      <c r="M1" s="48"/>
      <c r="N1" s="48"/>
      <c r="O1" s="43" t="s">
        <v>396</v>
      </c>
    </row>
    <row r="2" spans="1:15" ht="18.75" customHeight="1" x14ac:dyDescent="0.2">
      <c r="A2" s="49" t="s">
        <v>289</v>
      </c>
      <c r="B2" s="50"/>
      <c r="C2" s="50"/>
      <c r="D2" s="50"/>
      <c r="E2" s="50"/>
      <c r="F2" s="50"/>
      <c r="G2" s="50"/>
      <c r="H2" s="50"/>
      <c r="I2" s="50"/>
      <c r="J2" s="51"/>
      <c r="K2" s="51"/>
      <c r="L2" s="51"/>
      <c r="M2" s="51"/>
      <c r="N2" s="51"/>
    </row>
    <row r="3" spans="1:15" s="11" customFormat="1" ht="13.5" customHeight="1" x14ac:dyDescent="0.2">
      <c r="A3" s="52" t="s">
        <v>290</v>
      </c>
      <c r="B3" s="52"/>
      <c r="C3" s="53"/>
      <c r="D3" s="53"/>
      <c r="E3" s="53"/>
      <c r="F3" s="37"/>
      <c r="G3" s="37"/>
      <c r="H3" s="37"/>
      <c r="I3" s="117"/>
      <c r="J3" s="117"/>
      <c r="K3" s="117"/>
      <c r="L3" s="117"/>
      <c r="M3" s="117"/>
      <c r="N3" s="117"/>
      <c r="O3" s="10"/>
    </row>
    <row r="4" spans="1:15" s="11" customFormat="1" ht="13.5" customHeight="1" x14ac:dyDescent="0.2">
      <c r="A4" s="38" t="s">
        <v>291</v>
      </c>
      <c r="B4" s="38"/>
      <c r="C4" s="39"/>
      <c r="D4" s="39"/>
      <c r="E4" s="40"/>
      <c r="F4" s="41"/>
      <c r="G4" s="55"/>
      <c r="H4" s="53"/>
      <c r="I4" s="28" t="s">
        <v>292</v>
      </c>
      <c r="J4" s="118"/>
      <c r="K4" s="119"/>
      <c r="L4" s="119"/>
      <c r="M4" s="28" t="s">
        <v>293</v>
      </c>
      <c r="N4" s="29"/>
    </row>
    <row r="5" spans="1:15" s="11" customFormat="1" ht="13.5" customHeight="1" x14ac:dyDescent="0.2">
      <c r="A5" s="42" t="s">
        <v>280</v>
      </c>
      <c r="B5" s="42"/>
      <c r="C5" s="42"/>
      <c r="D5" s="37"/>
      <c r="E5" s="37"/>
      <c r="F5" s="37"/>
      <c r="G5" s="37"/>
      <c r="H5" s="37"/>
      <c r="I5" s="120"/>
      <c r="J5" s="112"/>
      <c r="K5" s="112"/>
      <c r="L5" s="112"/>
      <c r="M5" s="112"/>
      <c r="N5" s="112"/>
    </row>
    <row r="6" spans="1:15" s="11" customFormat="1" ht="13.5" customHeight="1" x14ac:dyDescent="0.2">
      <c r="A6" s="42" t="s">
        <v>294</v>
      </c>
      <c r="B6" s="42"/>
      <c r="C6" s="42"/>
      <c r="D6" s="37"/>
      <c r="E6" s="37"/>
      <c r="F6" s="37"/>
      <c r="G6" s="37"/>
      <c r="H6" s="37"/>
      <c r="I6" s="121"/>
      <c r="J6" s="121"/>
      <c r="K6" s="121"/>
      <c r="L6" s="121"/>
      <c r="M6" s="121"/>
      <c r="N6" s="121"/>
      <c r="O6" s="12"/>
    </row>
    <row r="7" spans="1:15" s="11" customFormat="1" ht="13.5" customHeight="1" x14ac:dyDescent="0.2">
      <c r="A7" s="42" t="s">
        <v>285</v>
      </c>
      <c r="B7" s="42"/>
      <c r="C7" s="42"/>
      <c r="D7" s="37"/>
      <c r="E7" s="37"/>
      <c r="F7" s="37"/>
      <c r="G7" s="37"/>
      <c r="H7" s="37"/>
      <c r="I7" s="122" t="str">
        <f>IFERROR(VLOOKUP(I3,Cockpit!$E$20:$K$45,4,FALSE)&amp;" "&amp;VLOOKUP(I3,Cockpit!$E$20:$K$45,5,FALSE)&amp;" "&amp;VLOOKUP(I3,Cockpit!$E$20:$K$45,6,FALSE),"")</f>
        <v/>
      </c>
      <c r="J7" s="122"/>
      <c r="K7" s="122"/>
      <c r="L7" s="122"/>
      <c r="M7" s="122"/>
      <c r="N7" s="122"/>
      <c r="O7" s="12"/>
    </row>
    <row r="8" spans="1:15" s="11" customFormat="1" ht="13.5" customHeight="1" x14ac:dyDescent="0.2">
      <c r="A8" s="42" t="s">
        <v>295</v>
      </c>
      <c r="B8" s="42"/>
      <c r="C8" s="42"/>
      <c r="D8" s="37"/>
      <c r="E8" s="37"/>
      <c r="F8" s="37"/>
      <c r="G8" s="37"/>
      <c r="H8" s="37"/>
      <c r="I8" s="123" t="str">
        <f>IFERROR(VLOOKUP(I3,Cockpit!$E$20:$K$45,7,FALSE),"")</f>
        <v/>
      </c>
      <c r="J8" s="123"/>
      <c r="K8" s="123"/>
      <c r="L8" s="123"/>
      <c r="M8" s="123"/>
      <c r="N8" s="123"/>
    </row>
    <row r="9" spans="1:15" ht="7.5" customHeight="1" x14ac:dyDescent="0.2">
      <c r="A9" s="13"/>
      <c r="B9" s="13"/>
      <c r="C9" s="13"/>
      <c r="D9" s="14"/>
      <c r="E9" s="14"/>
      <c r="F9" s="14"/>
      <c r="G9" s="14"/>
      <c r="H9" s="14"/>
      <c r="I9" s="14"/>
      <c r="J9" s="14"/>
      <c r="K9" s="14"/>
      <c r="L9" s="14"/>
      <c r="M9" s="14"/>
      <c r="N9" s="14"/>
    </row>
    <row r="10" spans="1:15" ht="25.5" customHeight="1" x14ac:dyDescent="0.2">
      <c r="A10" s="61" t="s">
        <v>322</v>
      </c>
      <c r="B10" s="62"/>
      <c r="C10" s="62"/>
      <c r="D10" s="62"/>
      <c r="E10" s="62"/>
      <c r="F10" s="62"/>
      <c r="G10" s="62"/>
      <c r="H10" s="62"/>
      <c r="I10" s="62"/>
      <c r="J10" s="63"/>
      <c r="K10" s="63"/>
      <c r="L10" s="63"/>
      <c r="M10" s="63"/>
      <c r="N10" s="63"/>
    </row>
    <row r="11" spans="1:15" ht="5.25" customHeight="1" x14ac:dyDescent="0.2">
      <c r="A11" s="64"/>
      <c r="B11" s="64"/>
      <c r="C11" s="64"/>
      <c r="D11" s="64"/>
      <c r="E11" s="64"/>
      <c r="F11" s="64"/>
      <c r="G11" s="64"/>
      <c r="H11" s="64"/>
      <c r="I11" s="64"/>
      <c r="J11" s="64"/>
      <c r="K11" s="64"/>
      <c r="L11" s="64"/>
      <c r="M11" s="64"/>
      <c r="N11" s="64"/>
    </row>
    <row r="12" spans="1:15" ht="27" customHeight="1" x14ac:dyDescent="0.2">
      <c r="A12" s="44" t="s">
        <v>323</v>
      </c>
      <c r="B12" s="45"/>
      <c r="C12" s="116"/>
      <c r="D12" s="116"/>
      <c r="E12" s="116"/>
      <c r="F12" s="116"/>
      <c r="G12" s="116"/>
      <c r="H12" s="116"/>
      <c r="I12" s="44" t="s">
        <v>324</v>
      </c>
      <c r="J12" s="45"/>
      <c r="K12" s="45"/>
      <c r="L12" s="116"/>
      <c r="M12" s="116"/>
      <c r="N12" s="116"/>
    </row>
    <row r="13" spans="1:15" ht="27" customHeight="1" x14ac:dyDescent="0.2">
      <c r="A13" s="44" t="s">
        <v>325</v>
      </c>
      <c r="B13" s="45"/>
      <c r="C13" s="112"/>
      <c r="D13" s="112"/>
      <c r="E13" s="112"/>
      <c r="F13" s="112"/>
      <c r="G13" s="112"/>
      <c r="H13" s="112"/>
      <c r="I13" s="44" t="s">
        <v>327</v>
      </c>
      <c r="J13" s="45"/>
      <c r="K13" s="104"/>
      <c r="L13" s="112"/>
      <c r="M13" s="112"/>
      <c r="N13" s="112"/>
    </row>
    <row r="14" spans="1:15" ht="27" customHeight="1" x14ac:dyDescent="0.2">
      <c r="A14" s="44" t="s">
        <v>329</v>
      </c>
      <c r="B14" s="44"/>
      <c r="C14" s="111"/>
      <c r="D14" s="111"/>
      <c r="E14" s="111"/>
      <c r="F14" s="111"/>
      <c r="G14" s="111"/>
      <c r="H14" s="111"/>
      <c r="I14" s="44" t="s">
        <v>331</v>
      </c>
      <c r="J14" s="44"/>
      <c r="K14" s="44"/>
      <c r="L14" s="112"/>
      <c r="M14" s="112"/>
      <c r="N14" s="112"/>
    </row>
    <row r="15" spans="1:15" ht="27" customHeight="1" x14ac:dyDescent="0.2">
      <c r="A15" s="44" t="s">
        <v>332</v>
      </c>
      <c r="B15" s="44"/>
      <c r="C15" s="113"/>
      <c r="D15" s="113"/>
      <c r="E15" s="113"/>
      <c r="F15" s="113"/>
      <c r="G15" s="113"/>
      <c r="H15" s="113"/>
      <c r="I15" s="44" t="s">
        <v>333</v>
      </c>
      <c r="J15" s="44"/>
      <c r="K15" s="44"/>
      <c r="L15" s="112"/>
      <c r="M15" s="112"/>
      <c r="N15" s="112"/>
    </row>
    <row r="16" spans="1:15" ht="27" customHeight="1" x14ac:dyDescent="0.2">
      <c r="A16" s="79" t="s">
        <v>353</v>
      </c>
      <c r="B16" s="80"/>
      <c r="C16" s="80"/>
      <c r="D16" s="80"/>
      <c r="E16" s="80"/>
      <c r="F16" s="80"/>
      <c r="G16" s="80"/>
      <c r="H16" s="80"/>
      <c r="I16" s="15"/>
      <c r="J16" s="15"/>
      <c r="K16" s="15"/>
      <c r="L16" s="114"/>
      <c r="M16" s="114"/>
      <c r="N16" s="114"/>
      <c r="O16" s="36" t="str">
        <f ca="1">Tabelle!AT2</f>
        <v/>
      </c>
    </row>
    <row r="17" spans="1:14" ht="13.5" customHeight="1" x14ac:dyDescent="0.2"/>
    <row r="18" spans="1:14" ht="24" customHeight="1" x14ac:dyDescent="0.2">
      <c r="A18" s="65" t="s">
        <v>335</v>
      </c>
      <c r="B18" s="66"/>
      <c r="C18" s="66"/>
      <c r="D18" s="66"/>
      <c r="E18" s="66"/>
      <c r="F18" s="66"/>
      <c r="G18" s="66"/>
      <c r="H18" s="66"/>
      <c r="I18" s="66"/>
      <c r="J18" s="67"/>
      <c r="K18" s="67"/>
      <c r="L18" s="67"/>
      <c r="M18" s="67"/>
      <c r="N18" s="67"/>
    </row>
    <row r="19" spans="1:14" ht="3.75" customHeight="1" x14ac:dyDescent="0.2"/>
    <row r="20" spans="1:14" s="11" customFormat="1" ht="54" customHeight="1" x14ac:dyDescent="0.2">
      <c r="A20" s="79" t="s">
        <v>336</v>
      </c>
      <c r="B20" s="80"/>
      <c r="C20" s="80"/>
      <c r="D20" s="80"/>
      <c r="E20" s="80"/>
      <c r="F20" s="80"/>
      <c r="G20" s="80"/>
      <c r="H20" s="80"/>
      <c r="I20" s="80"/>
      <c r="J20" s="80"/>
      <c r="K20" s="80"/>
      <c r="L20" s="115"/>
      <c r="M20" s="115"/>
      <c r="N20" s="115"/>
    </row>
    <row r="21" spans="1:14" s="11" customFormat="1" ht="13.5" customHeight="1" x14ac:dyDescent="0.2"/>
    <row r="22" spans="1:14" s="11" customFormat="1" ht="47.25" customHeight="1" x14ac:dyDescent="0.2">
      <c r="A22" s="79" t="s">
        <v>338</v>
      </c>
      <c r="B22" s="80"/>
      <c r="C22" s="80"/>
      <c r="D22" s="80"/>
      <c r="E22" s="80"/>
      <c r="F22" s="80"/>
      <c r="G22" s="80"/>
      <c r="H22" s="80"/>
      <c r="I22" s="83" t="s">
        <v>339</v>
      </c>
      <c r="J22" s="83"/>
      <c r="K22" s="83"/>
      <c r="M22" s="44" t="s">
        <v>355</v>
      </c>
      <c r="N22" s="45"/>
    </row>
    <row r="23" spans="1:14" s="11" customFormat="1" ht="13.5" customHeight="1" x14ac:dyDescent="0.2">
      <c r="B23" s="16"/>
      <c r="I23" s="96"/>
      <c r="J23" s="96"/>
      <c r="K23" s="107"/>
      <c r="L23" s="17"/>
      <c r="M23" s="108"/>
      <c r="N23" s="109"/>
    </row>
    <row r="24" spans="1:14" s="11" customFormat="1" ht="13.5" customHeight="1" x14ac:dyDescent="0.2"/>
    <row r="25" spans="1:14" s="11" customFormat="1" ht="27" customHeight="1" x14ac:dyDescent="0.2">
      <c r="A25" s="79" t="s">
        <v>340</v>
      </c>
      <c r="B25" s="80"/>
      <c r="C25" s="80"/>
      <c r="D25" s="80"/>
      <c r="E25" s="80"/>
      <c r="F25" s="80"/>
      <c r="G25" s="80"/>
      <c r="H25" s="80"/>
      <c r="I25" s="106"/>
      <c r="J25" s="106"/>
      <c r="K25" s="106"/>
    </row>
    <row r="26" spans="1:14" s="11" customFormat="1" ht="13.5" customHeight="1" thickBot="1" x14ac:dyDescent="0.25"/>
    <row r="27" spans="1:14" s="11" customFormat="1" ht="24.75" customHeight="1" x14ac:dyDescent="0.2">
      <c r="A27" s="89" t="s">
        <v>341</v>
      </c>
      <c r="B27" s="90"/>
      <c r="C27" s="90"/>
      <c r="D27" s="90"/>
      <c r="E27" s="90"/>
      <c r="F27" s="90"/>
      <c r="G27" s="90"/>
      <c r="H27" s="90"/>
      <c r="I27" s="90"/>
      <c r="J27" s="90"/>
      <c r="K27" s="90"/>
      <c r="L27" s="90"/>
      <c r="M27" s="90"/>
      <c r="N27" s="91"/>
    </row>
    <row r="28" spans="1:14" s="11" customFormat="1" ht="24.75" customHeight="1" thickBot="1" x14ac:dyDescent="0.25">
      <c r="A28" s="92"/>
      <c r="B28" s="93"/>
      <c r="C28" s="93"/>
      <c r="D28" s="93"/>
      <c r="E28" s="93"/>
      <c r="F28" s="93"/>
      <c r="G28" s="93"/>
      <c r="H28" s="93"/>
      <c r="I28" s="93"/>
      <c r="J28" s="93"/>
      <c r="K28" s="93"/>
      <c r="L28" s="93"/>
      <c r="M28" s="93"/>
      <c r="N28" s="94"/>
    </row>
    <row r="29" spans="1:14" s="11" customFormat="1" ht="12" x14ac:dyDescent="0.2">
      <c r="A29" s="18"/>
      <c r="B29" s="18"/>
      <c r="C29" s="18"/>
      <c r="D29" s="18"/>
      <c r="E29" s="18"/>
      <c r="F29" s="18"/>
      <c r="G29" s="18"/>
      <c r="H29" s="18"/>
      <c r="I29" s="18"/>
      <c r="J29" s="18"/>
      <c r="K29" s="18"/>
      <c r="L29" s="18"/>
      <c r="M29" s="18"/>
      <c r="N29" s="18"/>
    </row>
    <row r="30" spans="1:14" s="11" customFormat="1" ht="20.25" customHeight="1" x14ac:dyDescent="0.2">
      <c r="A30" s="95" t="s">
        <v>342</v>
      </c>
      <c r="B30" s="95"/>
      <c r="C30" s="95"/>
      <c r="D30" s="95"/>
      <c r="E30" s="95"/>
      <c r="F30" s="95"/>
      <c r="G30" s="95"/>
      <c r="H30" s="95"/>
      <c r="I30" s="95"/>
      <c r="J30" s="95"/>
      <c r="K30" s="95"/>
      <c r="L30" s="95"/>
      <c r="M30" s="95"/>
      <c r="N30" s="95"/>
    </row>
    <row r="31" spans="1:14" s="11" customFormat="1" ht="20.25" customHeight="1" x14ac:dyDescent="0.2">
      <c r="A31" s="95"/>
      <c r="B31" s="95"/>
      <c r="C31" s="95"/>
      <c r="D31" s="95"/>
      <c r="E31" s="95"/>
      <c r="F31" s="95"/>
      <c r="G31" s="95"/>
      <c r="H31" s="95"/>
      <c r="I31" s="95"/>
      <c r="J31" s="95"/>
      <c r="K31" s="95"/>
      <c r="L31" s="95"/>
      <c r="M31" s="95"/>
      <c r="N31" s="95"/>
    </row>
    <row r="32" spans="1:14" s="11" customFormat="1" ht="20.25" customHeight="1" x14ac:dyDescent="0.2">
      <c r="A32" s="95"/>
      <c r="B32" s="95"/>
      <c r="C32" s="95"/>
      <c r="D32" s="95"/>
      <c r="E32" s="95"/>
      <c r="F32" s="95"/>
      <c r="G32" s="95"/>
      <c r="H32" s="95"/>
      <c r="I32" s="95"/>
      <c r="J32" s="95"/>
      <c r="K32" s="95"/>
      <c r="L32" s="95"/>
      <c r="M32" s="95"/>
      <c r="N32" s="95"/>
    </row>
    <row r="33" spans="1:14" s="11" customFormat="1" ht="20.25" customHeight="1" x14ac:dyDescent="0.2">
      <c r="A33" s="95"/>
      <c r="B33" s="95"/>
      <c r="C33" s="95"/>
      <c r="D33" s="95"/>
      <c r="E33" s="95"/>
      <c r="F33" s="95"/>
      <c r="G33" s="95"/>
      <c r="H33" s="95"/>
      <c r="I33" s="95"/>
      <c r="J33" s="95"/>
      <c r="K33" s="95"/>
      <c r="L33" s="95"/>
      <c r="M33" s="95"/>
      <c r="N33" s="95"/>
    </row>
    <row r="34" spans="1:14" s="11" customFormat="1" ht="12" x14ac:dyDescent="0.2">
      <c r="A34" s="18"/>
      <c r="B34" s="18"/>
      <c r="C34" s="18"/>
      <c r="D34" s="18"/>
      <c r="E34" s="18"/>
      <c r="F34" s="18"/>
      <c r="G34" s="18"/>
      <c r="H34" s="18"/>
      <c r="I34" s="18"/>
      <c r="J34" s="18"/>
      <c r="K34" s="18"/>
      <c r="L34" s="18"/>
      <c r="M34" s="110"/>
      <c r="N34" s="110"/>
    </row>
    <row r="35" spans="1:14" s="11" customFormat="1" ht="12" x14ac:dyDescent="0.2">
      <c r="A35" s="18"/>
      <c r="B35" s="18"/>
      <c r="C35" s="18"/>
      <c r="D35" s="18"/>
      <c r="E35" s="18"/>
      <c r="F35" s="18"/>
      <c r="G35" s="18"/>
      <c r="H35" s="18"/>
      <c r="I35" s="18"/>
      <c r="J35" s="18"/>
      <c r="K35" s="18"/>
      <c r="L35" s="18"/>
      <c r="M35" s="18"/>
      <c r="N35" s="18"/>
    </row>
    <row r="36" spans="1:14" s="11" customFormat="1" ht="30" customHeight="1" x14ac:dyDescent="0.2">
      <c r="A36" s="77" t="s">
        <v>352</v>
      </c>
      <c r="B36" s="77"/>
      <c r="C36" s="77"/>
      <c r="D36" s="77"/>
      <c r="E36" s="78"/>
      <c r="F36" s="78"/>
      <c r="G36" s="78"/>
      <c r="H36" s="78"/>
      <c r="I36" s="78"/>
      <c r="J36" s="78"/>
      <c r="K36" s="78"/>
      <c r="L36" s="78"/>
      <c r="M36" s="78"/>
      <c r="N36" s="78"/>
    </row>
    <row r="37" spans="1:14" s="11" customFormat="1" x14ac:dyDescent="0.2">
      <c r="A37" s="95"/>
      <c r="B37" s="95"/>
      <c r="C37" s="95"/>
      <c r="D37" s="95"/>
      <c r="E37" s="99"/>
      <c r="F37" s="99"/>
      <c r="G37" s="99"/>
      <c r="H37" s="99"/>
      <c r="I37" s="95"/>
      <c r="J37" s="95"/>
      <c r="K37" s="95"/>
      <c r="L37" s="95"/>
      <c r="M37" s="95"/>
      <c r="N37" s="95"/>
    </row>
    <row r="38" spans="1:14" s="11" customFormat="1" ht="103.5" customHeight="1" x14ac:dyDescent="0.2">
      <c r="A38" s="100" t="s">
        <v>343</v>
      </c>
      <c r="B38" s="100"/>
      <c r="C38" s="100"/>
      <c r="D38" s="100"/>
      <c r="E38" s="100"/>
      <c r="F38" s="100"/>
      <c r="G38" s="100"/>
      <c r="H38" s="100"/>
      <c r="I38" s="100"/>
      <c r="J38" s="100"/>
      <c r="K38" s="100"/>
      <c r="L38" s="100"/>
      <c r="M38" s="100"/>
      <c r="N38" s="100"/>
    </row>
    <row r="39" spans="1:14" s="11" customFormat="1" ht="12" customHeight="1" x14ac:dyDescent="0.2">
      <c r="A39" s="95"/>
      <c r="B39" s="99"/>
      <c r="C39" s="99"/>
      <c r="D39" s="99"/>
      <c r="E39" s="99"/>
      <c r="F39" s="99"/>
      <c r="G39" s="99"/>
      <c r="H39" s="99"/>
      <c r="I39" s="99"/>
      <c r="J39" s="99"/>
      <c r="K39" s="99"/>
      <c r="L39" s="99"/>
      <c r="M39" s="99"/>
      <c r="N39" s="99"/>
    </row>
    <row r="40" spans="1:14" s="11" customFormat="1" ht="79.5" customHeight="1" x14ac:dyDescent="0.2">
      <c r="A40" s="101" t="s">
        <v>344</v>
      </c>
      <c r="B40" s="68"/>
      <c r="C40" s="68"/>
      <c r="D40" s="68"/>
      <c r="E40" s="68"/>
      <c r="F40" s="68"/>
      <c r="G40" s="68"/>
      <c r="H40" s="68"/>
      <c r="I40" s="68"/>
      <c r="J40" s="68"/>
      <c r="K40" s="68"/>
      <c r="L40" s="68"/>
      <c r="M40" s="68"/>
      <c r="N40" s="68"/>
    </row>
    <row r="41" spans="1:14" s="11" customFormat="1" ht="13.5" customHeight="1" x14ac:dyDescent="0.2">
      <c r="A41" s="95"/>
      <c r="B41" s="99"/>
      <c r="C41" s="99"/>
      <c r="D41" s="99"/>
      <c r="E41" s="99"/>
      <c r="F41" s="99"/>
      <c r="G41" s="99"/>
      <c r="H41" s="99"/>
      <c r="I41" s="99"/>
      <c r="J41" s="99"/>
      <c r="K41" s="99"/>
      <c r="L41" s="99"/>
      <c r="M41" s="99"/>
      <c r="N41" s="99"/>
    </row>
    <row r="42" spans="1:14" s="11" customFormat="1" ht="75.75" customHeight="1" x14ac:dyDescent="0.2">
      <c r="A42" s="68" t="s">
        <v>345</v>
      </c>
      <c r="B42" s="68"/>
      <c r="C42" s="68"/>
      <c r="D42" s="68"/>
      <c r="E42" s="68"/>
      <c r="F42" s="68"/>
      <c r="G42" s="68"/>
      <c r="H42" s="68"/>
      <c r="I42" s="68"/>
      <c r="J42" s="68"/>
      <c r="K42" s="68"/>
      <c r="L42" s="68"/>
      <c r="M42" s="68"/>
      <c r="N42" s="68"/>
    </row>
    <row r="43" spans="1:14" s="11" customFormat="1" ht="60" customHeight="1" x14ac:dyDescent="0.2">
      <c r="A43" s="102" t="s">
        <v>406</v>
      </c>
      <c r="B43" s="103"/>
      <c r="C43" s="103"/>
      <c r="D43" s="103"/>
      <c r="E43" s="103"/>
      <c r="F43" s="103"/>
      <c r="G43" s="103"/>
      <c r="H43" s="103"/>
      <c r="I43" s="103"/>
      <c r="J43" s="103"/>
      <c r="K43" s="103"/>
      <c r="L43" s="103"/>
      <c r="M43" s="103"/>
      <c r="N43" s="103"/>
    </row>
    <row r="44" spans="1:14" s="11" customFormat="1" ht="45.75" customHeight="1" x14ac:dyDescent="0.2">
      <c r="A44" s="104" t="s">
        <v>346</v>
      </c>
      <c r="B44" s="80"/>
      <c r="F44" s="11" t="s">
        <v>347</v>
      </c>
      <c r="J44" s="105" t="s">
        <v>348</v>
      </c>
      <c r="K44" s="45"/>
      <c r="L44" s="45"/>
      <c r="M44" s="45"/>
      <c r="N44" s="45"/>
    </row>
    <row r="45" spans="1:14" s="11" customFormat="1" ht="18" customHeight="1" x14ac:dyDescent="0.2">
      <c r="A45" s="96"/>
      <c r="B45" s="96"/>
      <c r="C45" s="96"/>
      <c r="D45" s="96"/>
      <c r="F45" s="97"/>
      <c r="G45" s="97"/>
      <c r="H45" s="97"/>
      <c r="J45" s="106"/>
      <c r="K45" s="106"/>
      <c r="L45" s="106"/>
      <c r="M45" s="106"/>
      <c r="N45" s="106"/>
    </row>
    <row r="46" spans="1:14" ht="9.75" customHeight="1" x14ac:dyDescent="0.2">
      <c r="A46" s="11"/>
      <c r="B46" s="11"/>
      <c r="C46" s="11"/>
      <c r="D46" s="11"/>
      <c r="F46" s="11"/>
      <c r="G46" s="11"/>
      <c r="H46" s="11"/>
      <c r="I46" s="19"/>
      <c r="J46" s="19"/>
      <c r="K46" s="19"/>
      <c r="L46" s="19"/>
      <c r="M46" s="19"/>
      <c r="N46" s="19"/>
    </row>
    <row r="47" spans="1:14" ht="13.5" customHeight="1" x14ac:dyDescent="0.2">
      <c r="A47" s="19"/>
      <c r="B47" s="19"/>
      <c r="C47" s="19"/>
      <c r="D47" s="19"/>
      <c r="E47" s="19"/>
      <c r="F47" s="19"/>
      <c r="G47" s="19"/>
      <c r="H47" s="19"/>
      <c r="I47" s="19"/>
      <c r="J47" s="19"/>
      <c r="K47" s="19"/>
      <c r="L47" s="19"/>
      <c r="M47" s="19"/>
      <c r="N47" s="19"/>
    </row>
    <row r="48" spans="1:14" x14ac:dyDescent="0.2">
      <c r="I48" s="19"/>
      <c r="J48" s="19"/>
      <c r="K48" s="19"/>
      <c r="L48" s="19"/>
      <c r="M48" s="19"/>
      <c r="N48" s="19"/>
    </row>
    <row r="49" x14ac:dyDescent="0.2"/>
    <row r="50" x14ac:dyDescent="0.2"/>
    <row r="51" x14ac:dyDescent="0.2"/>
    <row r="52" x14ac:dyDescent="0.2"/>
    <row r="53" x14ac:dyDescent="0.2"/>
    <row r="54" x14ac:dyDescent="0.2"/>
    <row r="55" x14ac:dyDescent="0.2"/>
    <row r="56" x14ac:dyDescent="0.2"/>
    <row r="57" x14ac:dyDescent="0.2"/>
    <row r="58" x14ac:dyDescent="0.2"/>
    <row r="59" x14ac:dyDescent="0.2"/>
    <row r="60" x14ac:dyDescent="0.2"/>
    <row r="61" x14ac:dyDescent="0.2"/>
    <row r="62" x14ac:dyDescent="0.2"/>
    <row r="63" x14ac:dyDescent="0.2"/>
    <row r="64" x14ac:dyDescent="0.2"/>
    <row r="65" x14ac:dyDescent="0.2"/>
    <row r="66" x14ac:dyDescent="0.2"/>
    <row r="67" x14ac:dyDescent="0.2"/>
    <row r="68" x14ac:dyDescent="0.2"/>
    <row r="69" x14ac:dyDescent="0.2"/>
    <row r="70" x14ac:dyDescent="0.2"/>
    <row r="71" x14ac:dyDescent="0.2"/>
    <row r="72" x14ac:dyDescent="0.2"/>
    <row r="73" x14ac:dyDescent="0.2"/>
    <row r="74" x14ac:dyDescent="0.2"/>
    <row r="75" x14ac:dyDescent="0.2"/>
    <row r="76" x14ac:dyDescent="0.2"/>
    <row r="77" x14ac:dyDescent="0.2"/>
    <row r="78" x14ac:dyDescent="0.2"/>
    <row r="79" x14ac:dyDescent="0.2"/>
    <row r="80" x14ac:dyDescent="0.2"/>
    <row r="81" x14ac:dyDescent="0.2"/>
    <row r="82" x14ac:dyDescent="0.2"/>
    <row r="83" x14ac:dyDescent="0.2"/>
    <row r="84" x14ac:dyDescent="0.2"/>
    <row r="85" x14ac:dyDescent="0.2"/>
    <row r="86" x14ac:dyDescent="0.2"/>
    <row r="87" x14ac:dyDescent="0.2"/>
    <row r="88" x14ac:dyDescent="0.2"/>
    <row r="89" x14ac:dyDescent="0.2"/>
    <row r="90" x14ac:dyDescent="0.2"/>
    <row r="91" x14ac:dyDescent="0.2"/>
    <row r="92" x14ac:dyDescent="0.2"/>
    <row r="93" x14ac:dyDescent="0.2"/>
    <row r="94" x14ac:dyDescent="0.2"/>
    <row r="95" x14ac:dyDescent="0.2"/>
    <row r="96" x14ac:dyDescent="0.2"/>
    <row r="97" x14ac:dyDescent="0.2"/>
    <row r="98" x14ac:dyDescent="0.2"/>
    <row r="99" x14ac:dyDescent="0.2"/>
    <row r="100" x14ac:dyDescent="0.2"/>
    <row r="101" x14ac:dyDescent="0.2"/>
    <row r="102" x14ac:dyDescent="0.2"/>
    <row r="103" x14ac:dyDescent="0.2"/>
    <row r="104" x14ac:dyDescent="0.2"/>
    <row r="105" x14ac:dyDescent="0.2"/>
    <row r="106" x14ac:dyDescent="0.2"/>
    <row r="107" x14ac:dyDescent="0.2"/>
    <row r="108" x14ac:dyDescent="0.2"/>
    <row r="109" x14ac:dyDescent="0.2"/>
    <row r="110" x14ac:dyDescent="0.2"/>
    <row r="111" x14ac:dyDescent="0.2"/>
    <row r="112" x14ac:dyDescent="0.2"/>
    <row r="113" x14ac:dyDescent="0.2"/>
    <row r="114" x14ac:dyDescent="0.2"/>
    <row r="115" x14ac:dyDescent="0.2"/>
    <row r="116" x14ac:dyDescent="0.2"/>
    <row r="117" x14ac:dyDescent="0.2"/>
    <row r="118" x14ac:dyDescent="0.2"/>
    <row r="119" x14ac:dyDescent="0.2"/>
    <row r="120" x14ac:dyDescent="0.2"/>
    <row r="121" x14ac:dyDescent="0.2"/>
    <row r="122" x14ac:dyDescent="0.2"/>
    <row r="123" x14ac:dyDescent="0.2"/>
    <row r="124" x14ac:dyDescent="0.2"/>
    <row r="125" x14ac:dyDescent="0.2"/>
  </sheetData>
  <mergeCells count="58">
    <mergeCell ref="A45:D45"/>
    <mergeCell ref="F45:H45"/>
    <mergeCell ref="J45:N45"/>
    <mergeCell ref="A39:N39"/>
    <mergeCell ref="A40:N40"/>
    <mergeCell ref="A41:N41"/>
    <mergeCell ref="A42:N42"/>
    <mergeCell ref="A43:N43"/>
    <mergeCell ref="A44:B44"/>
    <mergeCell ref="J44:N44"/>
    <mergeCell ref="A38:N38"/>
    <mergeCell ref="I23:K23"/>
    <mergeCell ref="M23:N23"/>
    <mergeCell ref="A25:H25"/>
    <mergeCell ref="I25:K25"/>
    <mergeCell ref="A27:N28"/>
    <mergeCell ref="A30:N33"/>
    <mergeCell ref="M34:N34"/>
    <mergeCell ref="A36:N36"/>
    <mergeCell ref="A37:H37"/>
    <mergeCell ref="I37:L37"/>
    <mergeCell ref="M37:N37"/>
    <mergeCell ref="A22:H22"/>
    <mergeCell ref="I22:K22"/>
    <mergeCell ref="M22:N22"/>
    <mergeCell ref="A14:B14"/>
    <mergeCell ref="C14:H14"/>
    <mergeCell ref="I14:K14"/>
    <mergeCell ref="L14:N14"/>
    <mergeCell ref="A15:B15"/>
    <mergeCell ref="C15:H15"/>
    <mergeCell ref="I15:K15"/>
    <mergeCell ref="L15:N15"/>
    <mergeCell ref="A16:H16"/>
    <mergeCell ref="L16:N16"/>
    <mergeCell ref="A18:N18"/>
    <mergeCell ref="A20:K20"/>
    <mergeCell ref="L20:N20"/>
    <mergeCell ref="A12:B12"/>
    <mergeCell ref="C12:H12"/>
    <mergeCell ref="I12:K12"/>
    <mergeCell ref="L12:N12"/>
    <mergeCell ref="A13:B13"/>
    <mergeCell ref="C13:H13"/>
    <mergeCell ref="I13:K13"/>
    <mergeCell ref="L13:N13"/>
    <mergeCell ref="A11:N11"/>
    <mergeCell ref="A1:N1"/>
    <mergeCell ref="A2:N2"/>
    <mergeCell ref="A3:E3"/>
    <mergeCell ref="I3:N3"/>
    <mergeCell ref="G4:H4"/>
    <mergeCell ref="J4:L4"/>
    <mergeCell ref="I5:N5"/>
    <mergeCell ref="I6:N6"/>
    <mergeCell ref="I7:N7"/>
    <mergeCell ref="I8:N8"/>
    <mergeCell ref="A10:N10"/>
  </mergeCells>
  <conditionalFormatting sqref="L16:N16">
    <cfRule type="expression" dxfId="26" priority="3">
      <formula>LEN($L$16)&lt;&gt;13</formula>
    </cfRule>
  </conditionalFormatting>
  <conditionalFormatting sqref="M22:N22">
    <cfRule type="expression" dxfId="25" priority="1">
      <formula>AND(OR($L$13="ledig",$L$13="geschieden",$L$13="verwitwet"),$E$14="Nein")</formula>
    </cfRule>
  </conditionalFormatting>
  <conditionalFormatting sqref="M23:N23">
    <cfRule type="expression" dxfId="24" priority="4">
      <formula>OR($L$13="verheiratet",$L$13="eingetragene Partnerschaft",AND($L$13="ledig",$E$14="Ja"),AND($L$13="verwitwet",$E$14="Ja"),AND($L$13="geschieden",$E$14="Ja"))</formula>
    </cfRule>
  </conditionalFormatting>
  <dataValidations count="2">
    <dataValidation allowBlank="1" showInputMessage="1" showErrorMessage="1" promptTitle="Eingabe" prompt="Zahl ohne Punkte eingeben!" sqref="L16:N16" xr:uid="{D94FA635-1696-45A9-87BA-A5E8539F80DE}"/>
    <dataValidation type="date" allowBlank="1" showInputMessage="1" showErrorMessage="1" sqref="J4:L4 N4" xr:uid="{062433BB-041A-40D9-98FB-3389BF240009}">
      <formula1>43101</formula1>
      <formula2>73050</formula2>
    </dataValidation>
  </dataValidations>
  <pageMargins left="0.78740157480314965" right="0.31496062992125984" top="1.5748031496062993" bottom="0.39370078740157483" header="0.39370078740157483" footer="0.11811023622047245"/>
  <pageSetup paperSize="9" scale="62" orientation="portrait" r:id="rId1"/>
  <headerFooter scaleWithDoc="0"/>
  <legacyDrawingHF r:id="rId2"/>
  <extLst>
    <ext xmlns:x14="http://schemas.microsoft.com/office/spreadsheetml/2009/9/main" uri="{78C0D931-6437-407d-A8EE-F0AAD7539E65}">
      <x14:conditionalFormattings>
        <x14:conditionalFormatting xmlns:xm="http://schemas.microsoft.com/office/excel/2006/main">
          <x14:cfRule type="expression" priority="2" id="{825EF334-CB14-41EC-883B-8FC03A022CA2}">
            <xm:f>OR($L$13=Cockpit!$J$5,$L$13=Cockpit!$J$6)</xm:f>
            <x14:dxf>
              <font>
                <strike val="0"/>
                <color theme="0"/>
              </font>
              <fill>
                <patternFill>
                  <bgColor theme="0"/>
                </patternFill>
              </fill>
            </x14:dxf>
          </x14:cfRule>
          <xm:sqref>I22:K23</xm:sqref>
        </x14:conditionalFormatting>
      </x14:conditionalFormattings>
    </ext>
    <ext xmlns:x14="http://schemas.microsoft.com/office/spreadsheetml/2009/9/main" uri="{CCE6A557-97BC-4b89-ADB6-D9C93CAAB3DF}">
      <x14:dataValidations xmlns:xm="http://schemas.microsoft.com/office/excel/2006/main" count="8">
        <x14:dataValidation type="list" allowBlank="1" showInputMessage="1" showErrorMessage="1" xr:uid="{CD746BA8-BA2E-40AE-9B0C-906C668E2000}">
          <x14:formula1>
            <xm:f>Cockpit!$E$20:$E$39</xm:f>
          </x14:formula1>
          <xm:sqref>I3:N3</xm:sqref>
        </x14:dataValidation>
        <x14:dataValidation type="list" allowBlank="1" showInputMessage="1" showErrorMessage="1" xr:uid="{E75F4496-72AC-4456-9FA9-78F9D0C585F0}">
          <x14:formula1>
            <xm:f>Cockpit!$C$2:$C$7</xm:f>
          </x14:formula1>
          <xm:sqref>I5:N5</xm:sqref>
        </x14:dataValidation>
        <x14:dataValidation type="list" allowBlank="1" showInputMessage="1" showErrorMessage="1" xr:uid="{6588A1F6-5141-4D07-ABB8-C0F20D766A63}">
          <x14:formula1>
            <xm:f>Cockpit!$J$2:$J$6</xm:f>
          </x14:formula1>
          <xm:sqref>L13:N13</xm:sqref>
        </x14:dataValidation>
        <x14:dataValidation type="list" allowBlank="1" showInputMessage="1" showErrorMessage="1" xr:uid="{FA0C62AC-630C-45C9-9D63-FAB0BB67CFC2}">
          <x14:formula1>
            <xm:f>Cockpit!$F$2:$F$3</xm:f>
          </x14:formula1>
          <xm:sqref>C13:H13</xm:sqref>
        </x14:dataValidation>
        <x14:dataValidation type="list" allowBlank="1" showInputMessage="1" showErrorMessage="1" xr:uid="{95C6E876-B1A5-40A7-865F-80804B67E28C}">
          <x14:formula1>
            <xm:f>Cockpit!$J$11:$J$12</xm:f>
          </x14:formula1>
          <xm:sqref>I23</xm:sqref>
        </x14:dataValidation>
        <x14:dataValidation type="list" allowBlank="1" showInputMessage="1" showErrorMessage="1" xr:uid="{7CC8D40B-7267-42EF-AEC0-52333279A33C}">
          <x14:formula1>
            <xm:f>Cockpit!$J$14:$J$15</xm:f>
          </x14:formula1>
          <xm:sqref>M23:N23</xm:sqref>
        </x14:dataValidation>
        <x14:dataValidation type="list" allowBlank="1" showInputMessage="1" showErrorMessage="1" xr:uid="{FAFFDDD6-701F-4C60-8072-EA9DB2056495}">
          <x14:formula1>
            <xm:f>Cockpit!$A$11:$A$15</xm:f>
          </x14:formula1>
          <xm:sqref>C14:H14</xm:sqref>
        </x14:dataValidation>
        <x14:dataValidation type="list" allowBlank="1" showInputMessage="1" showErrorMessage="1" xr:uid="{799165EB-2924-41FF-B601-BB9D69C7FCE1}">
          <x14:formula1>
            <xm:f>Cockpit!$F$11:$F$12</xm:f>
          </x14:formula1>
          <xm:sqref>L20:N20 I25:K25 M34:N34 J45:N45</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C0DF3E-8FA4-4353-8DCE-4C909E38AE12}">
  <sheetPr>
    <pageSetUpPr fitToPage="1"/>
  </sheetPr>
  <dimension ref="A1:O125"/>
  <sheetViews>
    <sheetView showGridLines="0" showRuler="0" topLeftCell="A38" zoomScale="120" zoomScaleNormal="120" zoomScalePageLayoutView="130" workbookViewId="0">
      <selection activeCell="L48" sqref="L48"/>
    </sheetView>
  </sheetViews>
  <sheetFormatPr baseColWidth="10" defaultColWidth="11" defaultRowHeight="13.5" zeroHeight="1" x14ac:dyDescent="0.2"/>
  <cols>
    <col min="1" max="2" width="11.625" customWidth="1"/>
    <col min="3" max="3" width="4.875" customWidth="1"/>
    <col min="4" max="4" width="5" customWidth="1"/>
    <col min="5" max="7" width="4.875" customWidth="1"/>
    <col min="8" max="8" width="5" customWidth="1"/>
    <col min="9" max="11" width="7.5" customWidth="1"/>
    <col min="12" max="12" width="10" customWidth="1"/>
    <col min="13" max="13" width="5.5" customWidth="1"/>
    <col min="14" max="14" width="19.375" customWidth="1"/>
  </cols>
  <sheetData>
    <row r="1" spans="1:15" ht="35.25" customHeight="1" x14ac:dyDescent="0.2">
      <c r="A1" s="47" t="s">
        <v>321</v>
      </c>
      <c r="B1" s="48"/>
      <c r="C1" s="48"/>
      <c r="D1" s="48"/>
      <c r="E1" s="48"/>
      <c r="F1" s="48"/>
      <c r="G1" s="48"/>
      <c r="H1" s="48"/>
      <c r="I1" s="48"/>
      <c r="J1" s="48"/>
      <c r="K1" s="48"/>
      <c r="L1" s="48"/>
      <c r="M1" s="48"/>
      <c r="N1" s="48"/>
      <c r="O1" s="43" t="s">
        <v>396</v>
      </c>
    </row>
    <row r="2" spans="1:15" ht="18.75" customHeight="1" x14ac:dyDescent="0.2">
      <c r="A2" s="49" t="s">
        <v>289</v>
      </c>
      <c r="B2" s="50"/>
      <c r="C2" s="50"/>
      <c r="D2" s="50"/>
      <c r="E2" s="50"/>
      <c r="F2" s="50"/>
      <c r="G2" s="50"/>
      <c r="H2" s="50"/>
      <c r="I2" s="50"/>
      <c r="J2" s="51"/>
      <c r="K2" s="51"/>
      <c r="L2" s="51"/>
      <c r="M2" s="51"/>
      <c r="N2" s="51"/>
    </row>
    <row r="3" spans="1:15" s="11" customFormat="1" ht="13.5" customHeight="1" x14ac:dyDescent="0.2">
      <c r="A3" s="52" t="s">
        <v>290</v>
      </c>
      <c r="B3" s="52"/>
      <c r="C3" s="53"/>
      <c r="D3" s="53"/>
      <c r="E3" s="53"/>
      <c r="F3" s="37"/>
      <c r="G3" s="37"/>
      <c r="H3" s="37"/>
      <c r="I3" s="117"/>
      <c r="J3" s="117"/>
      <c r="K3" s="117"/>
      <c r="L3" s="117"/>
      <c r="M3" s="117"/>
      <c r="N3" s="117"/>
      <c r="O3" s="10"/>
    </row>
    <row r="4" spans="1:15" s="11" customFormat="1" ht="13.5" customHeight="1" x14ac:dyDescent="0.2">
      <c r="A4" s="38" t="s">
        <v>291</v>
      </c>
      <c r="B4" s="38"/>
      <c r="C4" s="39"/>
      <c r="D4" s="39"/>
      <c r="E4" s="40"/>
      <c r="F4" s="41"/>
      <c r="G4" s="55"/>
      <c r="H4" s="53"/>
      <c r="I4" s="28" t="s">
        <v>292</v>
      </c>
      <c r="J4" s="118"/>
      <c r="K4" s="119"/>
      <c r="L4" s="119"/>
      <c r="M4" s="28" t="s">
        <v>293</v>
      </c>
      <c r="N4" s="29"/>
    </row>
    <row r="5" spans="1:15" s="11" customFormat="1" ht="13.5" customHeight="1" x14ac:dyDescent="0.2">
      <c r="A5" s="42" t="s">
        <v>280</v>
      </c>
      <c r="B5" s="42"/>
      <c r="C5" s="42"/>
      <c r="D5" s="37"/>
      <c r="E5" s="37"/>
      <c r="F5" s="37"/>
      <c r="G5" s="37"/>
      <c r="H5" s="37"/>
      <c r="I5" s="120"/>
      <c r="J5" s="112"/>
      <c r="K5" s="112"/>
      <c r="L5" s="112"/>
      <c r="M5" s="112"/>
      <c r="N5" s="112"/>
    </row>
    <row r="6" spans="1:15" s="11" customFormat="1" ht="13.5" customHeight="1" x14ac:dyDescent="0.2">
      <c r="A6" s="42" t="s">
        <v>294</v>
      </c>
      <c r="B6" s="42"/>
      <c r="C6" s="42"/>
      <c r="D6" s="37"/>
      <c r="E6" s="37"/>
      <c r="F6" s="37"/>
      <c r="G6" s="37"/>
      <c r="H6" s="37"/>
      <c r="I6" s="121"/>
      <c r="J6" s="121"/>
      <c r="K6" s="121"/>
      <c r="L6" s="121"/>
      <c r="M6" s="121"/>
      <c r="N6" s="121"/>
      <c r="O6" s="12"/>
    </row>
    <row r="7" spans="1:15" s="11" customFormat="1" ht="13.5" customHeight="1" x14ac:dyDescent="0.2">
      <c r="A7" s="42" t="s">
        <v>285</v>
      </c>
      <c r="B7" s="42"/>
      <c r="C7" s="42"/>
      <c r="D7" s="37"/>
      <c r="E7" s="37"/>
      <c r="F7" s="37"/>
      <c r="G7" s="37"/>
      <c r="H7" s="37"/>
      <c r="I7" s="122" t="str">
        <f>IFERROR(VLOOKUP(I3,Cockpit!$E$20:$K$45,4,FALSE)&amp;" "&amp;VLOOKUP(I3,Cockpit!$E$20:$K$45,5,FALSE)&amp;" "&amp;VLOOKUP(I3,Cockpit!$E$20:$K$45,6,FALSE),"")</f>
        <v/>
      </c>
      <c r="J7" s="122"/>
      <c r="K7" s="122"/>
      <c r="L7" s="122"/>
      <c r="M7" s="122"/>
      <c r="N7" s="122"/>
      <c r="O7" s="12"/>
    </row>
    <row r="8" spans="1:15" s="11" customFormat="1" ht="13.5" customHeight="1" x14ac:dyDescent="0.2">
      <c r="A8" s="42" t="s">
        <v>295</v>
      </c>
      <c r="B8" s="42"/>
      <c r="C8" s="42"/>
      <c r="D8" s="37"/>
      <c r="E8" s="37"/>
      <c r="F8" s="37"/>
      <c r="G8" s="37"/>
      <c r="H8" s="37"/>
      <c r="I8" s="123" t="str">
        <f>IFERROR(VLOOKUP(I3,Cockpit!$E$20:$K$45,7,FALSE),"")</f>
        <v/>
      </c>
      <c r="J8" s="123"/>
      <c r="K8" s="123"/>
      <c r="L8" s="123"/>
      <c r="M8" s="123"/>
      <c r="N8" s="123"/>
    </row>
    <row r="9" spans="1:15" ht="7.5" customHeight="1" x14ac:dyDescent="0.2">
      <c r="A9" s="13"/>
      <c r="B9" s="13"/>
      <c r="C9" s="13"/>
      <c r="D9" s="14"/>
      <c r="E9" s="14"/>
      <c r="F9" s="14"/>
      <c r="G9" s="14"/>
      <c r="H9" s="14"/>
      <c r="I9" s="14"/>
      <c r="J9" s="14"/>
      <c r="K9" s="14"/>
      <c r="L9" s="14"/>
      <c r="M9" s="14"/>
      <c r="N9" s="14"/>
    </row>
    <row r="10" spans="1:15" ht="25.5" customHeight="1" x14ac:dyDescent="0.2">
      <c r="A10" s="61" t="s">
        <v>322</v>
      </c>
      <c r="B10" s="62"/>
      <c r="C10" s="62"/>
      <c r="D10" s="62"/>
      <c r="E10" s="62"/>
      <c r="F10" s="62"/>
      <c r="G10" s="62"/>
      <c r="H10" s="62"/>
      <c r="I10" s="62"/>
      <c r="J10" s="63"/>
      <c r="K10" s="63"/>
      <c r="L10" s="63"/>
      <c r="M10" s="63"/>
      <c r="N10" s="63"/>
    </row>
    <row r="11" spans="1:15" ht="5.25" customHeight="1" x14ac:dyDescent="0.2">
      <c r="A11" s="64"/>
      <c r="B11" s="64"/>
      <c r="C11" s="64"/>
      <c r="D11" s="64"/>
      <c r="E11" s="64"/>
      <c r="F11" s="64"/>
      <c r="G11" s="64"/>
      <c r="H11" s="64"/>
      <c r="I11" s="64"/>
      <c r="J11" s="64"/>
      <c r="K11" s="64"/>
      <c r="L11" s="64"/>
      <c r="M11" s="64"/>
      <c r="N11" s="64"/>
    </row>
    <row r="12" spans="1:15" ht="27" customHeight="1" x14ac:dyDescent="0.2">
      <c r="A12" s="44" t="s">
        <v>323</v>
      </c>
      <c r="B12" s="45"/>
      <c r="C12" s="116"/>
      <c r="D12" s="116"/>
      <c r="E12" s="116"/>
      <c r="F12" s="116"/>
      <c r="G12" s="116"/>
      <c r="H12" s="116"/>
      <c r="I12" s="44" t="s">
        <v>324</v>
      </c>
      <c r="J12" s="45"/>
      <c r="K12" s="45"/>
      <c r="L12" s="116"/>
      <c r="M12" s="116"/>
      <c r="N12" s="116"/>
    </row>
    <row r="13" spans="1:15" ht="27" customHeight="1" x14ac:dyDescent="0.2">
      <c r="A13" s="44" t="s">
        <v>325</v>
      </c>
      <c r="B13" s="45"/>
      <c r="C13" s="112"/>
      <c r="D13" s="112"/>
      <c r="E13" s="112"/>
      <c r="F13" s="112"/>
      <c r="G13" s="112"/>
      <c r="H13" s="112"/>
      <c r="I13" s="44" t="s">
        <v>327</v>
      </c>
      <c r="J13" s="45"/>
      <c r="K13" s="104"/>
      <c r="L13" s="112"/>
      <c r="M13" s="112"/>
      <c r="N13" s="112"/>
    </row>
    <row r="14" spans="1:15" ht="27" customHeight="1" x14ac:dyDescent="0.2">
      <c r="A14" s="44" t="s">
        <v>329</v>
      </c>
      <c r="B14" s="44"/>
      <c r="C14" s="111"/>
      <c r="D14" s="111"/>
      <c r="E14" s="111"/>
      <c r="F14" s="111"/>
      <c r="G14" s="111"/>
      <c r="H14" s="111"/>
      <c r="I14" s="44" t="s">
        <v>331</v>
      </c>
      <c r="J14" s="44"/>
      <c r="K14" s="44"/>
      <c r="L14" s="112"/>
      <c r="M14" s="112"/>
      <c r="N14" s="112"/>
    </row>
    <row r="15" spans="1:15" ht="27" customHeight="1" x14ac:dyDescent="0.2">
      <c r="A15" s="44" t="s">
        <v>332</v>
      </c>
      <c r="B15" s="44"/>
      <c r="C15" s="113"/>
      <c r="D15" s="113"/>
      <c r="E15" s="113"/>
      <c r="F15" s="113"/>
      <c r="G15" s="113"/>
      <c r="H15" s="113"/>
      <c r="I15" s="44" t="s">
        <v>333</v>
      </c>
      <c r="J15" s="44"/>
      <c r="K15" s="44"/>
      <c r="L15" s="112"/>
      <c r="M15" s="112"/>
      <c r="N15" s="112"/>
    </row>
    <row r="16" spans="1:15" ht="27" customHeight="1" x14ac:dyDescent="0.2">
      <c r="A16" s="79" t="s">
        <v>353</v>
      </c>
      <c r="B16" s="80"/>
      <c r="C16" s="80"/>
      <c r="D16" s="80"/>
      <c r="E16" s="80"/>
      <c r="F16" s="80"/>
      <c r="G16" s="80"/>
      <c r="H16" s="80"/>
      <c r="I16" s="15"/>
      <c r="J16" s="15"/>
      <c r="K16" s="15"/>
      <c r="L16" s="114"/>
      <c r="M16" s="114"/>
      <c r="N16" s="114"/>
      <c r="O16" s="36" t="str">
        <f ca="1">Tabelle!AT2</f>
        <v/>
      </c>
    </row>
    <row r="17" spans="1:14" ht="13.5" customHeight="1" x14ac:dyDescent="0.2"/>
    <row r="18" spans="1:14" ht="24" customHeight="1" x14ac:dyDescent="0.2">
      <c r="A18" s="65" t="s">
        <v>335</v>
      </c>
      <c r="B18" s="66"/>
      <c r="C18" s="66"/>
      <c r="D18" s="66"/>
      <c r="E18" s="66"/>
      <c r="F18" s="66"/>
      <c r="G18" s="66"/>
      <c r="H18" s="66"/>
      <c r="I18" s="66"/>
      <c r="J18" s="67"/>
      <c r="K18" s="67"/>
      <c r="L18" s="67"/>
      <c r="M18" s="67"/>
      <c r="N18" s="67"/>
    </row>
    <row r="19" spans="1:14" ht="3.75" customHeight="1" x14ac:dyDescent="0.2"/>
    <row r="20" spans="1:14" s="11" customFormat="1" ht="54" customHeight="1" x14ac:dyDescent="0.2">
      <c r="A20" s="79" t="s">
        <v>336</v>
      </c>
      <c r="B20" s="80"/>
      <c r="C20" s="80"/>
      <c r="D20" s="80"/>
      <c r="E20" s="80"/>
      <c r="F20" s="80"/>
      <c r="G20" s="80"/>
      <c r="H20" s="80"/>
      <c r="I20" s="80"/>
      <c r="J20" s="80"/>
      <c r="K20" s="80"/>
      <c r="L20" s="115"/>
      <c r="M20" s="115"/>
      <c r="N20" s="115"/>
    </row>
    <row r="21" spans="1:14" s="11" customFormat="1" ht="13.5" customHeight="1" x14ac:dyDescent="0.2"/>
    <row r="22" spans="1:14" s="11" customFormat="1" ht="47.25" customHeight="1" x14ac:dyDescent="0.2">
      <c r="A22" s="79" t="s">
        <v>338</v>
      </c>
      <c r="B22" s="80"/>
      <c r="C22" s="80"/>
      <c r="D22" s="80"/>
      <c r="E22" s="80"/>
      <c r="F22" s="80"/>
      <c r="G22" s="80"/>
      <c r="H22" s="80"/>
      <c r="I22" s="83" t="s">
        <v>339</v>
      </c>
      <c r="J22" s="83"/>
      <c r="K22" s="83"/>
      <c r="M22" s="44" t="s">
        <v>355</v>
      </c>
      <c r="N22" s="45"/>
    </row>
    <row r="23" spans="1:14" s="11" customFormat="1" ht="13.5" customHeight="1" x14ac:dyDescent="0.2">
      <c r="B23" s="16"/>
      <c r="I23" s="96"/>
      <c r="J23" s="96"/>
      <c r="K23" s="107"/>
      <c r="L23" s="17"/>
      <c r="M23" s="108"/>
      <c r="N23" s="109"/>
    </row>
    <row r="24" spans="1:14" s="11" customFormat="1" ht="13.5" customHeight="1" x14ac:dyDescent="0.2"/>
    <row r="25" spans="1:14" s="11" customFormat="1" ht="27" customHeight="1" x14ac:dyDescent="0.2">
      <c r="A25" s="79" t="s">
        <v>340</v>
      </c>
      <c r="B25" s="80"/>
      <c r="C25" s="80"/>
      <c r="D25" s="80"/>
      <c r="E25" s="80"/>
      <c r="F25" s="80"/>
      <c r="G25" s="80"/>
      <c r="H25" s="80"/>
      <c r="I25" s="106"/>
      <c r="J25" s="106"/>
      <c r="K25" s="106"/>
    </row>
    <row r="26" spans="1:14" s="11" customFormat="1" ht="13.5" customHeight="1" thickBot="1" x14ac:dyDescent="0.25"/>
    <row r="27" spans="1:14" s="11" customFormat="1" ht="24.75" customHeight="1" x14ac:dyDescent="0.2">
      <c r="A27" s="89" t="s">
        <v>341</v>
      </c>
      <c r="B27" s="90"/>
      <c r="C27" s="90"/>
      <c r="D27" s="90"/>
      <c r="E27" s="90"/>
      <c r="F27" s="90"/>
      <c r="G27" s="90"/>
      <c r="H27" s="90"/>
      <c r="I27" s="90"/>
      <c r="J27" s="90"/>
      <c r="K27" s="90"/>
      <c r="L27" s="90"/>
      <c r="M27" s="90"/>
      <c r="N27" s="91"/>
    </row>
    <row r="28" spans="1:14" s="11" customFormat="1" ht="24.75" customHeight="1" thickBot="1" x14ac:dyDescent="0.25">
      <c r="A28" s="92"/>
      <c r="B28" s="93"/>
      <c r="C28" s="93"/>
      <c r="D28" s="93"/>
      <c r="E28" s="93"/>
      <c r="F28" s="93"/>
      <c r="G28" s="93"/>
      <c r="H28" s="93"/>
      <c r="I28" s="93"/>
      <c r="J28" s="93"/>
      <c r="K28" s="93"/>
      <c r="L28" s="93"/>
      <c r="M28" s="93"/>
      <c r="N28" s="94"/>
    </row>
    <row r="29" spans="1:14" s="11" customFormat="1" ht="12" x14ac:dyDescent="0.2">
      <c r="A29" s="18"/>
      <c r="B29" s="18"/>
      <c r="C29" s="18"/>
      <c r="D29" s="18"/>
      <c r="E29" s="18"/>
      <c r="F29" s="18"/>
      <c r="G29" s="18"/>
      <c r="H29" s="18"/>
      <c r="I29" s="18"/>
      <c r="J29" s="18"/>
      <c r="K29" s="18"/>
      <c r="L29" s="18"/>
      <c r="M29" s="18"/>
      <c r="N29" s="18"/>
    </row>
    <row r="30" spans="1:14" s="11" customFormat="1" ht="20.25" customHeight="1" x14ac:dyDescent="0.2">
      <c r="A30" s="95" t="s">
        <v>342</v>
      </c>
      <c r="B30" s="95"/>
      <c r="C30" s="95"/>
      <c r="D30" s="95"/>
      <c r="E30" s="95"/>
      <c r="F30" s="95"/>
      <c r="G30" s="95"/>
      <c r="H30" s="95"/>
      <c r="I30" s="95"/>
      <c r="J30" s="95"/>
      <c r="K30" s="95"/>
      <c r="L30" s="95"/>
      <c r="M30" s="95"/>
      <c r="N30" s="95"/>
    </row>
    <row r="31" spans="1:14" s="11" customFormat="1" ht="20.25" customHeight="1" x14ac:dyDescent="0.2">
      <c r="A31" s="95"/>
      <c r="B31" s="95"/>
      <c r="C31" s="95"/>
      <c r="D31" s="95"/>
      <c r="E31" s="95"/>
      <c r="F31" s="95"/>
      <c r="G31" s="95"/>
      <c r="H31" s="95"/>
      <c r="I31" s="95"/>
      <c r="J31" s="95"/>
      <c r="K31" s="95"/>
      <c r="L31" s="95"/>
      <c r="M31" s="95"/>
      <c r="N31" s="95"/>
    </row>
    <row r="32" spans="1:14" s="11" customFormat="1" ht="20.25" customHeight="1" x14ac:dyDescent="0.2">
      <c r="A32" s="95"/>
      <c r="B32" s="95"/>
      <c r="C32" s="95"/>
      <c r="D32" s="95"/>
      <c r="E32" s="95"/>
      <c r="F32" s="95"/>
      <c r="G32" s="95"/>
      <c r="H32" s="95"/>
      <c r="I32" s="95"/>
      <c r="J32" s="95"/>
      <c r="K32" s="95"/>
      <c r="L32" s="95"/>
      <c r="M32" s="95"/>
      <c r="N32" s="95"/>
    </row>
    <row r="33" spans="1:14" s="11" customFormat="1" ht="20.25" customHeight="1" x14ac:dyDescent="0.2">
      <c r="A33" s="95"/>
      <c r="B33" s="95"/>
      <c r="C33" s="95"/>
      <c r="D33" s="95"/>
      <c r="E33" s="95"/>
      <c r="F33" s="95"/>
      <c r="G33" s="95"/>
      <c r="H33" s="95"/>
      <c r="I33" s="95"/>
      <c r="J33" s="95"/>
      <c r="K33" s="95"/>
      <c r="L33" s="95"/>
      <c r="M33" s="95"/>
      <c r="N33" s="95"/>
    </row>
    <row r="34" spans="1:14" s="11" customFormat="1" ht="12" x14ac:dyDescent="0.2">
      <c r="A34" s="18"/>
      <c r="B34" s="18"/>
      <c r="C34" s="18"/>
      <c r="D34" s="18"/>
      <c r="E34" s="18"/>
      <c r="F34" s="18"/>
      <c r="G34" s="18"/>
      <c r="H34" s="18"/>
      <c r="I34" s="18"/>
      <c r="J34" s="18"/>
      <c r="K34" s="18"/>
      <c r="L34" s="18"/>
      <c r="M34" s="110"/>
      <c r="N34" s="110"/>
    </row>
    <row r="35" spans="1:14" s="11" customFormat="1" ht="12" x14ac:dyDescent="0.2">
      <c r="A35" s="18"/>
      <c r="B35" s="18"/>
      <c r="C35" s="18"/>
      <c r="D35" s="18"/>
      <c r="E35" s="18"/>
      <c r="F35" s="18"/>
      <c r="G35" s="18"/>
      <c r="H35" s="18"/>
      <c r="I35" s="18"/>
      <c r="J35" s="18"/>
      <c r="K35" s="18"/>
      <c r="L35" s="18"/>
      <c r="M35" s="18"/>
      <c r="N35" s="18"/>
    </row>
    <row r="36" spans="1:14" s="11" customFormat="1" ht="30" customHeight="1" x14ac:dyDescent="0.2">
      <c r="A36" s="77" t="s">
        <v>352</v>
      </c>
      <c r="B36" s="77"/>
      <c r="C36" s="77"/>
      <c r="D36" s="77"/>
      <c r="E36" s="78"/>
      <c r="F36" s="78"/>
      <c r="G36" s="78"/>
      <c r="H36" s="78"/>
      <c r="I36" s="78"/>
      <c r="J36" s="78"/>
      <c r="K36" s="78"/>
      <c r="L36" s="78"/>
      <c r="M36" s="78"/>
      <c r="N36" s="78"/>
    </row>
    <row r="37" spans="1:14" s="11" customFormat="1" x14ac:dyDescent="0.2">
      <c r="A37" s="95"/>
      <c r="B37" s="95"/>
      <c r="C37" s="95"/>
      <c r="D37" s="95"/>
      <c r="E37" s="99"/>
      <c r="F37" s="99"/>
      <c r="G37" s="99"/>
      <c r="H37" s="99"/>
      <c r="I37" s="95"/>
      <c r="J37" s="95"/>
      <c r="K37" s="95"/>
      <c r="L37" s="95"/>
      <c r="M37" s="95"/>
      <c r="N37" s="95"/>
    </row>
    <row r="38" spans="1:14" s="11" customFormat="1" ht="103.5" customHeight="1" x14ac:dyDescent="0.2">
      <c r="A38" s="100" t="s">
        <v>343</v>
      </c>
      <c r="B38" s="100"/>
      <c r="C38" s="100"/>
      <c r="D38" s="100"/>
      <c r="E38" s="100"/>
      <c r="F38" s="100"/>
      <c r="G38" s="100"/>
      <c r="H38" s="100"/>
      <c r="I38" s="100"/>
      <c r="J38" s="100"/>
      <c r="K38" s="100"/>
      <c r="L38" s="100"/>
      <c r="M38" s="100"/>
      <c r="N38" s="100"/>
    </row>
    <row r="39" spans="1:14" s="11" customFormat="1" ht="12" customHeight="1" x14ac:dyDescent="0.2">
      <c r="A39" s="95"/>
      <c r="B39" s="99"/>
      <c r="C39" s="99"/>
      <c r="D39" s="99"/>
      <c r="E39" s="99"/>
      <c r="F39" s="99"/>
      <c r="G39" s="99"/>
      <c r="H39" s="99"/>
      <c r="I39" s="99"/>
      <c r="J39" s="99"/>
      <c r="K39" s="99"/>
      <c r="L39" s="99"/>
      <c r="M39" s="99"/>
      <c r="N39" s="99"/>
    </row>
    <row r="40" spans="1:14" s="11" customFormat="1" ht="79.5" customHeight="1" x14ac:dyDescent="0.2">
      <c r="A40" s="101" t="s">
        <v>344</v>
      </c>
      <c r="B40" s="68"/>
      <c r="C40" s="68"/>
      <c r="D40" s="68"/>
      <c r="E40" s="68"/>
      <c r="F40" s="68"/>
      <c r="G40" s="68"/>
      <c r="H40" s="68"/>
      <c r="I40" s="68"/>
      <c r="J40" s="68"/>
      <c r="K40" s="68"/>
      <c r="L40" s="68"/>
      <c r="M40" s="68"/>
      <c r="N40" s="68"/>
    </row>
    <row r="41" spans="1:14" s="11" customFormat="1" ht="13.5" customHeight="1" x14ac:dyDescent="0.2">
      <c r="A41" s="95"/>
      <c r="B41" s="99"/>
      <c r="C41" s="99"/>
      <c r="D41" s="99"/>
      <c r="E41" s="99"/>
      <c r="F41" s="99"/>
      <c r="G41" s="99"/>
      <c r="H41" s="99"/>
      <c r="I41" s="99"/>
      <c r="J41" s="99"/>
      <c r="K41" s="99"/>
      <c r="L41" s="99"/>
      <c r="M41" s="99"/>
      <c r="N41" s="99"/>
    </row>
    <row r="42" spans="1:14" s="11" customFormat="1" ht="75.75" customHeight="1" x14ac:dyDescent="0.2">
      <c r="A42" s="68" t="s">
        <v>345</v>
      </c>
      <c r="B42" s="68"/>
      <c r="C42" s="68"/>
      <c r="D42" s="68"/>
      <c r="E42" s="68"/>
      <c r="F42" s="68"/>
      <c r="G42" s="68"/>
      <c r="H42" s="68"/>
      <c r="I42" s="68"/>
      <c r="J42" s="68"/>
      <c r="K42" s="68"/>
      <c r="L42" s="68"/>
      <c r="M42" s="68"/>
      <c r="N42" s="68"/>
    </row>
    <row r="43" spans="1:14" s="11" customFormat="1" ht="60" customHeight="1" x14ac:dyDescent="0.2">
      <c r="A43" s="102" t="s">
        <v>406</v>
      </c>
      <c r="B43" s="103"/>
      <c r="C43" s="103"/>
      <c r="D43" s="103"/>
      <c r="E43" s="103"/>
      <c r="F43" s="103"/>
      <c r="G43" s="103"/>
      <c r="H43" s="103"/>
      <c r="I43" s="103"/>
      <c r="J43" s="103"/>
      <c r="K43" s="103"/>
      <c r="L43" s="103"/>
      <c r="M43" s="103"/>
      <c r="N43" s="103"/>
    </row>
    <row r="44" spans="1:14" s="11" customFormat="1" ht="45.75" customHeight="1" x14ac:dyDescent="0.2">
      <c r="A44" s="104" t="s">
        <v>346</v>
      </c>
      <c r="B44" s="80"/>
      <c r="F44" s="11" t="s">
        <v>347</v>
      </c>
      <c r="J44" s="105" t="s">
        <v>348</v>
      </c>
      <c r="K44" s="45"/>
      <c r="L44" s="45"/>
      <c r="M44" s="45"/>
      <c r="N44" s="45"/>
    </row>
    <row r="45" spans="1:14" s="11" customFormat="1" ht="18" customHeight="1" x14ac:dyDescent="0.2">
      <c r="A45" s="96"/>
      <c r="B45" s="96"/>
      <c r="C45" s="96"/>
      <c r="D45" s="96"/>
      <c r="F45" s="97"/>
      <c r="G45" s="97"/>
      <c r="H45" s="97"/>
      <c r="J45" s="106"/>
      <c r="K45" s="106"/>
      <c r="L45" s="106"/>
      <c r="M45" s="106"/>
      <c r="N45" s="106"/>
    </row>
    <row r="46" spans="1:14" ht="9.75" customHeight="1" x14ac:dyDescent="0.2">
      <c r="A46" s="11"/>
      <c r="B46" s="11"/>
      <c r="C46" s="11"/>
      <c r="D46" s="11"/>
      <c r="F46" s="11"/>
      <c r="G46" s="11"/>
      <c r="H46" s="11"/>
      <c r="I46" s="19"/>
      <c r="J46" s="19"/>
      <c r="K46" s="19"/>
      <c r="L46" s="19"/>
      <c r="M46" s="19"/>
      <c r="N46" s="19"/>
    </row>
    <row r="47" spans="1:14" ht="13.5" customHeight="1" x14ac:dyDescent="0.2">
      <c r="A47" s="19"/>
      <c r="B47" s="19"/>
      <c r="C47" s="19"/>
      <c r="D47" s="19"/>
      <c r="E47" s="19"/>
      <c r="F47" s="19"/>
      <c r="G47" s="19"/>
      <c r="H47" s="19"/>
      <c r="I47" s="19"/>
      <c r="J47" s="19"/>
      <c r="K47" s="19"/>
      <c r="L47" s="19"/>
      <c r="M47" s="19"/>
      <c r="N47" s="19"/>
    </row>
    <row r="48" spans="1:14" x14ac:dyDescent="0.2">
      <c r="I48" s="19"/>
      <c r="J48" s="19"/>
      <c r="K48" s="19"/>
      <c r="L48" s="19"/>
      <c r="M48" s="19"/>
      <c r="N48" s="19"/>
    </row>
    <row r="49" x14ac:dyDescent="0.2"/>
    <row r="50" x14ac:dyDescent="0.2"/>
    <row r="51" x14ac:dyDescent="0.2"/>
    <row r="52" x14ac:dyDescent="0.2"/>
    <row r="53" x14ac:dyDescent="0.2"/>
    <row r="54" x14ac:dyDescent="0.2"/>
    <row r="55" x14ac:dyDescent="0.2"/>
    <row r="56" x14ac:dyDescent="0.2"/>
    <row r="57" x14ac:dyDescent="0.2"/>
    <row r="58" x14ac:dyDescent="0.2"/>
    <row r="59" x14ac:dyDescent="0.2"/>
    <row r="60" x14ac:dyDescent="0.2"/>
    <row r="61" x14ac:dyDescent="0.2"/>
    <row r="62" x14ac:dyDescent="0.2"/>
    <row r="63" x14ac:dyDescent="0.2"/>
    <row r="64" x14ac:dyDescent="0.2"/>
    <row r="65" x14ac:dyDescent="0.2"/>
    <row r="66" x14ac:dyDescent="0.2"/>
    <row r="67" x14ac:dyDescent="0.2"/>
    <row r="68" x14ac:dyDescent="0.2"/>
    <row r="69" x14ac:dyDescent="0.2"/>
    <row r="70" x14ac:dyDescent="0.2"/>
    <row r="71" x14ac:dyDescent="0.2"/>
    <row r="72" x14ac:dyDescent="0.2"/>
    <row r="73" x14ac:dyDescent="0.2"/>
    <row r="74" x14ac:dyDescent="0.2"/>
    <row r="75" x14ac:dyDescent="0.2"/>
    <row r="76" x14ac:dyDescent="0.2"/>
    <row r="77" x14ac:dyDescent="0.2"/>
    <row r="78" x14ac:dyDescent="0.2"/>
    <row r="79" x14ac:dyDescent="0.2"/>
    <row r="80" x14ac:dyDescent="0.2"/>
    <row r="81" x14ac:dyDescent="0.2"/>
    <row r="82" x14ac:dyDescent="0.2"/>
    <row r="83" x14ac:dyDescent="0.2"/>
    <row r="84" x14ac:dyDescent="0.2"/>
    <row r="85" x14ac:dyDescent="0.2"/>
    <row r="86" x14ac:dyDescent="0.2"/>
    <row r="87" x14ac:dyDescent="0.2"/>
    <row r="88" x14ac:dyDescent="0.2"/>
    <row r="89" x14ac:dyDescent="0.2"/>
    <row r="90" x14ac:dyDescent="0.2"/>
    <row r="91" x14ac:dyDescent="0.2"/>
    <row r="92" x14ac:dyDescent="0.2"/>
    <row r="93" x14ac:dyDescent="0.2"/>
    <row r="94" x14ac:dyDescent="0.2"/>
    <row r="95" x14ac:dyDescent="0.2"/>
    <row r="96" x14ac:dyDescent="0.2"/>
    <row r="97" x14ac:dyDescent="0.2"/>
    <row r="98" x14ac:dyDescent="0.2"/>
    <row r="99" x14ac:dyDescent="0.2"/>
    <row r="100" x14ac:dyDescent="0.2"/>
    <row r="101" x14ac:dyDescent="0.2"/>
    <row r="102" x14ac:dyDescent="0.2"/>
    <row r="103" x14ac:dyDescent="0.2"/>
    <row r="104" x14ac:dyDescent="0.2"/>
    <row r="105" x14ac:dyDescent="0.2"/>
    <row r="106" x14ac:dyDescent="0.2"/>
    <row r="107" x14ac:dyDescent="0.2"/>
    <row r="108" x14ac:dyDescent="0.2"/>
    <row r="109" x14ac:dyDescent="0.2"/>
    <row r="110" x14ac:dyDescent="0.2"/>
    <row r="111" x14ac:dyDescent="0.2"/>
    <row r="112" x14ac:dyDescent="0.2"/>
    <row r="113" x14ac:dyDescent="0.2"/>
    <row r="114" x14ac:dyDescent="0.2"/>
    <row r="115" x14ac:dyDescent="0.2"/>
    <row r="116" x14ac:dyDescent="0.2"/>
    <row r="117" x14ac:dyDescent="0.2"/>
    <row r="118" x14ac:dyDescent="0.2"/>
    <row r="119" x14ac:dyDescent="0.2"/>
    <row r="120" x14ac:dyDescent="0.2"/>
    <row r="121" x14ac:dyDescent="0.2"/>
    <row r="122" x14ac:dyDescent="0.2"/>
    <row r="123" x14ac:dyDescent="0.2"/>
    <row r="124" x14ac:dyDescent="0.2"/>
    <row r="125" x14ac:dyDescent="0.2"/>
  </sheetData>
  <mergeCells count="58">
    <mergeCell ref="A45:D45"/>
    <mergeCell ref="F45:H45"/>
    <mergeCell ref="J45:N45"/>
    <mergeCell ref="A39:N39"/>
    <mergeCell ref="A40:N40"/>
    <mergeCell ref="A41:N41"/>
    <mergeCell ref="A42:N42"/>
    <mergeCell ref="A43:N43"/>
    <mergeCell ref="A44:B44"/>
    <mergeCell ref="J44:N44"/>
    <mergeCell ref="A38:N38"/>
    <mergeCell ref="I23:K23"/>
    <mergeCell ref="M23:N23"/>
    <mergeCell ref="A25:H25"/>
    <mergeCell ref="I25:K25"/>
    <mergeCell ref="A27:N28"/>
    <mergeCell ref="A30:N33"/>
    <mergeCell ref="M34:N34"/>
    <mergeCell ref="A36:N36"/>
    <mergeCell ref="A37:H37"/>
    <mergeCell ref="I37:L37"/>
    <mergeCell ref="M37:N37"/>
    <mergeCell ref="A22:H22"/>
    <mergeCell ref="I22:K22"/>
    <mergeCell ref="M22:N22"/>
    <mergeCell ref="A14:B14"/>
    <mergeCell ref="C14:H14"/>
    <mergeCell ref="I14:K14"/>
    <mergeCell ref="L14:N14"/>
    <mergeCell ref="A15:B15"/>
    <mergeCell ref="C15:H15"/>
    <mergeCell ref="I15:K15"/>
    <mergeCell ref="L15:N15"/>
    <mergeCell ref="A16:H16"/>
    <mergeCell ref="L16:N16"/>
    <mergeCell ref="A18:N18"/>
    <mergeCell ref="A20:K20"/>
    <mergeCell ref="L20:N20"/>
    <mergeCell ref="A12:B12"/>
    <mergeCell ref="C12:H12"/>
    <mergeCell ref="I12:K12"/>
    <mergeCell ref="L12:N12"/>
    <mergeCell ref="A13:B13"/>
    <mergeCell ref="C13:H13"/>
    <mergeCell ref="I13:K13"/>
    <mergeCell ref="L13:N13"/>
    <mergeCell ref="A11:N11"/>
    <mergeCell ref="A1:N1"/>
    <mergeCell ref="A2:N2"/>
    <mergeCell ref="A3:E3"/>
    <mergeCell ref="I3:N3"/>
    <mergeCell ref="G4:H4"/>
    <mergeCell ref="J4:L4"/>
    <mergeCell ref="I5:N5"/>
    <mergeCell ref="I6:N6"/>
    <mergeCell ref="I7:N7"/>
    <mergeCell ref="I8:N8"/>
    <mergeCell ref="A10:N10"/>
  </mergeCells>
  <conditionalFormatting sqref="L16:N16">
    <cfRule type="expression" dxfId="22" priority="3">
      <formula>LEN($L$16)&lt;&gt;13</formula>
    </cfRule>
  </conditionalFormatting>
  <conditionalFormatting sqref="M22:N22">
    <cfRule type="expression" dxfId="21" priority="1">
      <formula>AND(OR($L$13="ledig",$L$13="geschieden",$L$13="verwitwet"),$E$14="Nein")</formula>
    </cfRule>
  </conditionalFormatting>
  <conditionalFormatting sqref="M23:N23">
    <cfRule type="expression" dxfId="20" priority="4">
      <formula>OR($L$13="verheiratet",$L$13="eingetragene Partnerschaft",AND($L$13="ledig",$E$14="Ja"),AND($L$13="verwitwet",$E$14="Ja"),AND($L$13="geschieden",$E$14="Ja"))</formula>
    </cfRule>
  </conditionalFormatting>
  <dataValidations count="2">
    <dataValidation type="date" allowBlank="1" showInputMessage="1" showErrorMessage="1" sqref="J4:L4 N4" xr:uid="{978EF3C4-6E79-4BCF-951E-BEAD02A180CC}">
      <formula1>43101</formula1>
      <formula2>73050</formula2>
    </dataValidation>
    <dataValidation allowBlank="1" showInputMessage="1" showErrorMessage="1" promptTitle="Eingabe" prompt="Zahl ohne Punkte eingeben!" sqref="L16:N16" xr:uid="{3044A5A3-7093-4101-A6BF-08EB307D185C}"/>
  </dataValidations>
  <pageMargins left="0.78740157480314965" right="0.31496062992125984" top="1.5748031496062993" bottom="0.39370078740157483" header="0.39370078740157483" footer="0.11811023622047245"/>
  <pageSetup paperSize="9" scale="62" orientation="portrait" r:id="rId1"/>
  <headerFooter scaleWithDoc="0"/>
  <legacyDrawingHF r:id="rId2"/>
  <extLst>
    <ext xmlns:x14="http://schemas.microsoft.com/office/spreadsheetml/2009/9/main" uri="{78C0D931-6437-407d-A8EE-F0AAD7539E65}">
      <x14:conditionalFormattings>
        <x14:conditionalFormatting xmlns:xm="http://schemas.microsoft.com/office/excel/2006/main">
          <x14:cfRule type="expression" priority="2" id="{5094C8F8-BB9F-4F17-92D7-9D5AE06D4FCE}">
            <xm:f>OR($L$13=Cockpit!$J$5,$L$13=Cockpit!$J$6)</xm:f>
            <x14:dxf>
              <font>
                <strike val="0"/>
                <color theme="0"/>
              </font>
              <fill>
                <patternFill>
                  <bgColor theme="0"/>
                </patternFill>
              </fill>
            </x14:dxf>
          </x14:cfRule>
          <xm:sqref>I22:K23</xm:sqref>
        </x14:conditionalFormatting>
      </x14:conditionalFormattings>
    </ext>
    <ext xmlns:x14="http://schemas.microsoft.com/office/spreadsheetml/2009/9/main" uri="{CCE6A557-97BC-4b89-ADB6-D9C93CAAB3DF}">
      <x14:dataValidations xmlns:xm="http://schemas.microsoft.com/office/excel/2006/main" count="8">
        <x14:dataValidation type="list" allowBlank="1" showInputMessage="1" showErrorMessage="1" xr:uid="{D99B7BD8-46A4-48C0-AFDD-9F19C84EBCC9}">
          <x14:formula1>
            <xm:f>Cockpit!$F$11:$F$12</xm:f>
          </x14:formula1>
          <xm:sqref>L20:N20 I25:K25 M34:N34 J45:N45</xm:sqref>
        </x14:dataValidation>
        <x14:dataValidation type="list" allowBlank="1" showInputMessage="1" showErrorMessage="1" xr:uid="{3687F044-FCFA-47FA-B548-9AC79EC10A95}">
          <x14:formula1>
            <xm:f>Cockpit!$A$11:$A$15</xm:f>
          </x14:formula1>
          <xm:sqref>C14:H14</xm:sqref>
        </x14:dataValidation>
        <x14:dataValidation type="list" allowBlank="1" showInputMessage="1" showErrorMessage="1" xr:uid="{15174C97-8957-4BA8-AB74-616543ABC104}">
          <x14:formula1>
            <xm:f>Cockpit!$J$14:$J$15</xm:f>
          </x14:formula1>
          <xm:sqref>M23:N23</xm:sqref>
        </x14:dataValidation>
        <x14:dataValidation type="list" allowBlank="1" showInputMessage="1" showErrorMessage="1" xr:uid="{2B3226CF-EE31-4FAB-AA80-2B5989149A7C}">
          <x14:formula1>
            <xm:f>Cockpit!$J$11:$J$12</xm:f>
          </x14:formula1>
          <xm:sqref>I23</xm:sqref>
        </x14:dataValidation>
        <x14:dataValidation type="list" allowBlank="1" showInputMessage="1" showErrorMessage="1" xr:uid="{FCFE7A37-1348-4BE8-8728-DA7391879F5B}">
          <x14:formula1>
            <xm:f>Cockpit!$F$2:$F$3</xm:f>
          </x14:formula1>
          <xm:sqref>C13:H13</xm:sqref>
        </x14:dataValidation>
        <x14:dataValidation type="list" allowBlank="1" showInputMessage="1" showErrorMessage="1" xr:uid="{41E1DB98-D0B3-4B05-B049-286862ED99F2}">
          <x14:formula1>
            <xm:f>Cockpit!$J$2:$J$6</xm:f>
          </x14:formula1>
          <xm:sqref>L13:N13</xm:sqref>
        </x14:dataValidation>
        <x14:dataValidation type="list" allowBlank="1" showInputMessage="1" showErrorMessage="1" xr:uid="{C5D97507-0DF8-499D-AD80-17211C674EC7}">
          <x14:formula1>
            <xm:f>Cockpit!$C$2:$C$7</xm:f>
          </x14:formula1>
          <xm:sqref>I5:N5</xm:sqref>
        </x14:dataValidation>
        <x14:dataValidation type="list" allowBlank="1" showInputMessage="1" showErrorMessage="1" xr:uid="{7C933343-CED6-4F9C-B64E-E85DD3A5492F}">
          <x14:formula1>
            <xm:f>Cockpit!$E$20:$E$39</xm:f>
          </x14:formula1>
          <xm:sqref>I3:N3</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6B02A6-4DBC-46C6-8F73-084BD2F5F9E4}">
  <sheetPr>
    <pageSetUpPr fitToPage="1"/>
  </sheetPr>
  <dimension ref="A1:O125"/>
  <sheetViews>
    <sheetView showGridLines="0" showRuler="0" topLeftCell="A38" zoomScale="120" zoomScaleNormal="120" zoomScalePageLayoutView="130" workbookViewId="0">
      <selection activeCell="L48" sqref="L48"/>
    </sheetView>
  </sheetViews>
  <sheetFormatPr baseColWidth="10" defaultColWidth="11" defaultRowHeight="13.5" zeroHeight="1" x14ac:dyDescent="0.2"/>
  <cols>
    <col min="1" max="2" width="11.625" customWidth="1"/>
    <col min="3" max="3" width="4.875" customWidth="1"/>
    <col min="4" max="4" width="5" customWidth="1"/>
    <col min="5" max="7" width="4.875" customWidth="1"/>
    <col min="8" max="8" width="5" customWidth="1"/>
    <col min="9" max="11" width="7.5" customWidth="1"/>
    <col min="12" max="12" width="10" customWidth="1"/>
    <col min="13" max="13" width="5.5" customWidth="1"/>
    <col min="14" max="14" width="19.375" customWidth="1"/>
  </cols>
  <sheetData>
    <row r="1" spans="1:15" ht="35.25" customHeight="1" x14ac:dyDescent="0.2">
      <c r="A1" s="47" t="s">
        <v>321</v>
      </c>
      <c r="B1" s="48"/>
      <c r="C1" s="48"/>
      <c r="D1" s="48"/>
      <c r="E1" s="48"/>
      <c r="F1" s="48"/>
      <c r="G1" s="48"/>
      <c r="H1" s="48"/>
      <c r="I1" s="48"/>
      <c r="J1" s="48"/>
      <c r="K1" s="48"/>
      <c r="L1" s="48"/>
      <c r="M1" s="48"/>
      <c r="N1" s="48"/>
      <c r="O1" s="43" t="s">
        <v>396</v>
      </c>
    </row>
    <row r="2" spans="1:15" ht="18.75" customHeight="1" x14ac:dyDescent="0.2">
      <c r="A2" s="49" t="s">
        <v>289</v>
      </c>
      <c r="B2" s="50"/>
      <c r="C2" s="50"/>
      <c r="D2" s="50"/>
      <c r="E2" s="50"/>
      <c r="F2" s="50"/>
      <c r="G2" s="50"/>
      <c r="H2" s="50"/>
      <c r="I2" s="50"/>
      <c r="J2" s="51"/>
      <c r="K2" s="51"/>
      <c r="L2" s="51"/>
      <c r="M2" s="51"/>
      <c r="N2" s="51"/>
    </row>
    <row r="3" spans="1:15" s="11" customFormat="1" ht="13.5" customHeight="1" x14ac:dyDescent="0.2">
      <c r="A3" s="52" t="s">
        <v>290</v>
      </c>
      <c r="B3" s="52"/>
      <c r="C3" s="53"/>
      <c r="D3" s="53"/>
      <c r="E3" s="53"/>
      <c r="F3" s="37"/>
      <c r="G3" s="37"/>
      <c r="H3" s="37"/>
      <c r="I3" s="117"/>
      <c r="J3" s="117"/>
      <c r="K3" s="117"/>
      <c r="L3" s="117"/>
      <c r="M3" s="117"/>
      <c r="N3" s="117"/>
      <c r="O3" s="10"/>
    </row>
    <row r="4" spans="1:15" s="11" customFormat="1" ht="13.5" customHeight="1" x14ac:dyDescent="0.2">
      <c r="A4" s="38" t="s">
        <v>291</v>
      </c>
      <c r="B4" s="38"/>
      <c r="C4" s="39"/>
      <c r="D4" s="39"/>
      <c r="E4" s="40"/>
      <c r="F4" s="41"/>
      <c r="G4" s="55"/>
      <c r="H4" s="53"/>
      <c r="I4" s="28" t="s">
        <v>292</v>
      </c>
      <c r="J4" s="118"/>
      <c r="K4" s="119"/>
      <c r="L4" s="119"/>
      <c r="M4" s="28" t="s">
        <v>293</v>
      </c>
      <c r="N4" s="29"/>
    </row>
    <row r="5" spans="1:15" s="11" customFormat="1" ht="13.5" customHeight="1" x14ac:dyDescent="0.2">
      <c r="A5" s="42" t="s">
        <v>280</v>
      </c>
      <c r="B5" s="42"/>
      <c r="C5" s="42"/>
      <c r="D5" s="37"/>
      <c r="E5" s="37"/>
      <c r="F5" s="37"/>
      <c r="G5" s="37"/>
      <c r="H5" s="37"/>
      <c r="I5" s="120"/>
      <c r="J5" s="112"/>
      <c r="K5" s="112"/>
      <c r="L5" s="112"/>
      <c r="M5" s="112"/>
      <c r="N5" s="112"/>
    </row>
    <row r="6" spans="1:15" s="11" customFormat="1" ht="13.5" customHeight="1" x14ac:dyDescent="0.2">
      <c r="A6" s="42" t="s">
        <v>294</v>
      </c>
      <c r="B6" s="42"/>
      <c r="C6" s="42"/>
      <c r="D6" s="37"/>
      <c r="E6" s="37"/>
      <c r="F6" s="37"/>
      <c r="G6" s="37"/>
      <c r="H6" s="37"/>
      <c r="I6" s="121"/>
      <c r="J6" s="121"/>
      <c r="K6" s="121"/>
      <c r="L6" s="121"/>
      <c r="M6" s="121"/>
      <c r="N6" s="121"/>
      <c r="O6" s="12"/>
    </row>
    <row r="7" spans="1:15" s="11" customFormat="1" ht="13.5" customHeight="1" x14ac:dyDescent="0.2">
      <c r="A7" s="42" t="s">
        <v>285</v>
      </c>
      <c r="B7" s="42"/>
      <c r="C7" s="42"/>
      <c r="D7" s="37"/>
      <c r="E7" s="37"/>
      <c r="F7" s="37"/>
      <c r="G7" s="37"/>
      <c r="H7" s="37"/>
      <c r="I7" s="122" t="str">
        <f>IFERROR(VLOOKUP(I3,Cockpit!$E$20:$K$45,4,FALSE)&amp;" "&amp;VLOOKUP(I3,Cockpit!$E$20:$K$45,5,FALSE)&amp;" "&amp;VLOOKUP(I3,Cockpit!$E$20:$K$45,6,FALSE),"")</f>
        <v/>
      </c>
      <c r="J7" s="122"/>
      <c r="K7" s="122"/>
      <c r="L7" s="122"/>
      <c r="M7" s="122"/>
      <c r="N7" s="122"/>
      <c r="O7" s="12"/>
    </row>
    <row r="8" spans="1:15" s="11" customFormat="1" ht="13.5" customHeight="1" x14ac:dyDescent="0.2">
      <c r="A8" s="42" t="s">
        <v>295</v>
      </c>
      <c r="B8" s="42"/>
      <c r="C8" s="42"/>
      <c r="D8" s="37"/>
      <c r="E8" s="37"/>
      <c r="F8" s="37"/>
      <c r="G8" s="37"/>
      <c r="H8" s="37"/>
      <c r="I8" s="123" t="str">
        <f>IFERROR(VLOOKUP(I3,Cockpit!$E$20:$K$45,7,FALSE),"")</f>
        <v/>
      </c>
      <c r="J8" s="123"/>
      <c r="K8" s="123"/>
      <c r="L8" s="123"/>
      <c r="M8" s="123"/>
      <c r="N8" s="123"/>
    </row>
    <row r="9" spans="1:15" ht="7.5" customHeight="1" x14ac:dyDescent="0.2">
      <c r="A9" s="13"/>
      <c r="B9" s="13"/>
      <c r="C9" s="13"/>
      <c r="D9" s="14"/>
      <c r="E9" s="14"/>
      <c r="F9" s="14"/>
      <c r="G9" s="14"/>
      <c r="H9" s="14"/>
      <c r="I9" s="14"/>
      <c r="J9" s="14"/>
      <c r="K9" s="14"/>
      <c r="L9" s="14"/>
      <c r="M9" s="14"/>
      <c r="N9" s="14"/>
    </row>
    <row r="10" spans="1:15" ht="25.5" customHeight="1" x14ac:dyDescent="0.2">
      <c r="A10" s="61" t="s">
        <v>322</v>
      </c>
      <c r="B10" s="62"/>
      <c r="C10" s="62"/>
      <c r="D10" s="62"/>
      <c r="E10" s="62"/>
      <c r="F10" s="62"/>
      <c r="G10" s="62"/>
      <c r="H10" s="62"/>
      <c r="I10" s="62"/>
      <c r="J10" s="63"/>
      <c r="K10" s="63"/>
      <c r="L10" s="63"/>
      <c r="M10" s="63"/>
      <c r="N10" s="63"/>
    </row>
    <row r="11" spans="1:15" ht="5.25" customHeight="1" x14ac:dyDescent="0.2">
      <c r="A11" s="64"/>
      <c r="B11" s="64"/>
      <c r="C11" s="64"/>
      <c r="D11" s="64"/>
      <c r="E11" s="64"/>
      <c r="F11" s="64"/>
      <c r="G11" s="64"/>
      <c r="H11" s="64"/>
      <c r="I11" s="64"/>
      <c r="J11" s="64"/>
      <c r="K11" s="64"/>
      <c r="L11" s="64"/>
      <c r="M11" s="64"/>
      <c r="N11" s="64"/>
    </row>
    <row r="12" spans="1:15" ht="27" customHeight="1" x14ac:dyDescent="0.2">
      <c r="A12" s="44" t="s">
        <v>323</v>
      </c>
      <c r="B12" s="45"/>
      <c r="C12" s="116"/>
      <c r="D12" s="116"/>
      <c r="E12" s="116"/>
      <c r="F12" s="116"/>
      <c r="G12" s="116"/>
      <c r="H12" s="116"/>
      <c r="I12" s="44" t="s">
        <v>324</v>
      </c>
      <c r="J12" s="45"/>
      <c r="K12" s="45"/>
      <c r="L12" s="116"/>
      <c r="M12" s="116"/>
      <c r="N12" s="116"/>
    </row>
    <row r="13" spans="1:15" ht="27" customHeight="1" x14ac:dyDescent="0.2">
      <c r="A13" s="44" t="s">
        <v>325</v>
      </c>
      <c r="B13" s="45"/>
      <c r="C13" s="112"/>
      <c r="D13" s="112"/>
      <c r="E13" s="112"/>
      <c r="F13" s="112"/>
      <c r="G13" s="112"/>
      <c r="H13" s="112"/>
      <c r="I13" s="44" t="s">
        <v>327</v>
      </c>
      <c r="J13" s="45"/>
      <c r="K13" s="104"/>
      <c r="L13" s="112"/>
      <c r="M13" s="112"/>
      <c r="N13" s="112"/>
    </row>
    <row r="14" spans="1:15" ht="27" customHeight="1" x14ac:dyDescent="0.2">
      <c r="A14" s="44" t="s">
        <v>329</v>
      </c>
      <c r="B14" s="44"/>
      <c r="C14" s="111"/>
      <c r="D14" s="111"/>
      <c r="E14" s="111"/>
      <c r="F14" s="111"/>
      <c r="G14" s="111"/>
      <c r="H14" s="111"/>
      <c r="I14" s="44" t="s">
        <v>331</v>
      </c>
      <c r="J14" s="44"/>
      <c r="K14" s="44"/>
      <c r="L14" s="112"/>
      <c r="M14" s="112"/>
      <c r="N14" s="112"/>
    </row>
    <row r="15" spans="1:15" ht="27" customHeight="1" x14ac:dyDescent="0.2">
      <c r="A15" s="44" t="s">
        <v>332</v>
      </c>
      <c r="B15" s="44"/>
      <c r="C15" s="113"/>
      <c r="D15" s="113"/>
      <c r="E15" s="113"/>
      <c r="F15" s="113"/>
      <c r="G15" s="113"/>
      <c r="H15" s="113"/>
      <c r="I15" s="44" t="s">
        <v>333</v>
      </c>
      <c r="J15" s="44"/>
      <c r="K15" s="44"/>
      <c r="L15" s="112"/>
      <c r="M15" s="112"/>
      <c r="N15" s="112"/>
    </row>
    <row r="16" spans="1:15" ht="27" customHeight="1" x14ac:dyDescent="0.2">
      <c r="A16" s="79" t="s">
        <v>353</v>
      </c>
      <c r="B16" s="80"/>
      <c r="C16" s="80"/>
      <c r="D16" s="80"/>
      <c r="E16" s="80"/>
      <c r="F16" s="80"/>
      <c r="G16" s="80"/>
      <c r="H16" s="80"/>
      <c r="I16" s="15"/>
      <c r="J16" s="15"/>
      <c r="K16" s="15"/>
      <c r="L16" s="114"/>
      <c r="M16" s="114"/>
      <c r="N16" s="114"/>
      <c r="O16" s="36" t="str">
        <f ca="1">Tabelle!AT2</f>
        <v/>
      </c>
    </row>
    <row r="17" spans="1:14" ht="13.5" customHeight="1" x14ac:dyDescent="0.2"/>
    <row r="18" spans="1:14" ht="24" customHeight="1" x14ac:dyDescent="0.2">
      <c r="A18" s="65" t="s">
        <v>335</v>
      </c>
      <c r="B18" s="66"/>
      <c r="C18" s="66"/>
      <c r="D18" s="66"/>
      <c r="E18" s="66"/>
      <c r="F18" s="66"/>
      <c r="G18" s="66"/>
      <c r="H18" s="66"/>
      <c r="I18" s="66"/>
      <c r="J18" s="67"/>
      <c r="K18" s="67"/>
      <c r="L18" s="67"/>
      <c r="M18" s="67"/>
      <c r="N18" s="67"/>
    </row>
    <row r="19" spans="1:14" ht="3.75" customHeight="1" x14ac:dyDescent="0.2"/>
    <row r="20" spans="1:14" s="11" customFormat="1" ht="54" customHeight="1" x14ac:dyDescent="0.2">
      <c r="A20" s="79" t="s">
        <v>336</v>
      </c>
      <c r="B20" s="80"/>
      <c r="C20" s="80"/>
      <c r="D20" s="80"/>
      <c r="E20" s="80"/>
      <c r="F20" s="80"/>
      <c r="G20" s="80"/>
      <c r="H20" s="80"/>
      <c r="I20" s="80"/>
      <c r="J20" s="80"/>
      <c r="K20" s="80"/>
      <c r="L20" s="115"/>
      <c r="M20" s="115"/>
      <c r="N20" s="115"/>
    </row>
    <row r="21" spans="1:14" s="11" customFormat="1" ht="13.5" customHeight="1" x14ac:dyDescent="0.2"/>
    <row r="22" spans="1:14" s="11" customFormat="1" ht="47.25" customHeight="1" x14ac:dyDescent="0.2">
      <c r="A22" s="79" t="s">
        <v>338</v>
      </c>
      <c r="B22" s="80"/>
      <c r="C22" s="80"/>
      <c r="D22" s="80"/>
      <c r="E22" s="80"/>
      <c r="F22" s="80"/>
      <c r="G22" s="80"/>
      <c r="H22" s="80"/>
      <c r="I22" s="83" t="s">
        <v>339</v>
      </c>
      <c r="J22" s="83"/>
      <c r="K22" s="83"/>
      <c r="M22" s="44" t="s">
        <v>355</v>
      </c>
      <c r="N22" s="45"/>
    </row>
    <row r="23" spans="1:14" s="11" customFormat="1" ht="13.5" customHeight="1" x14ac:dyDescent="0.2">
      <c r="B23" s="16"/>
      <c r="I23" s="96"/>
      <c r="J23" s="96"/>
      <c r="K23" s="107"/>
      <c r="L23" s="17"/>
      <c r="M23" s="108"/>
      <c r="N23" s="109"/>
    </row>
    <row r="24" spans="1:14" s="11" customFormat="1" ht="13.5" customHeight="1" x14ac:dyDescent="0.2"/>
    <row r="25" spans="1:14" s="11" customFormat="1" ht="27" customHeight="1" x14ac:dyDescent="0.2">
      <c r="A25" s="79" t="s">
        <v>340</v>
      </c>
      <c r="B25" s="80"/>
      <c r="C25" s="80"/>
      <c r="D25" s="80"/>
      <c r="E25" s="80"/>
      <c r="F25" s="80"/>
      <c r="G25" s="80"/>
      <c r="H25" s="80"/>
      <c r="I25" s="106"/>
      <c r="J25" s="106"/>
      <c r="K25" s="106"/>
    </row>
    <row r="26" spans="1:14" s="11" customFormat="1" ht="13.5" customHeight="1" thickBot="1" x14ac:dyDescent="0.25"/>
    <row r="27" spans="1:14" s="11" customFormat="1" ht="24.75" customHeight="1" x14ac:dyDescent="0.2">
      <c r="A27" s="89" t="s">
        <v>341</v>
      </c>
      <c r="B27" s="90"/>
      <c r="C27" s="90"/>
      <c r="D27" s="90"/>
      <c r="E27" s="90"/>
      <c r="F27" s="90"/>
      <c r="G27" s="90"/>
      <c r="H27" s="90"/>
      <c r="I27" s="90"/>
      <c r="J27" s="90"/>
      <c r="K27" s="90"/>
      <c r="L27" s="90"/>
      <c r="M27" s="90"/>
      <c r="N27" s="91"/>
    </row>
    <row r="28" spans="1:14" s="11" customFormat="1" ht="24.75" customHeight="1" thickBot="1" x14ac:dyDescent="0.25">
      <c r="A28" s="92"/>
      <c r="B28" s="93"/>
      <c r="C28" s="93"/>
      <c r="D28" s="93"/>
      <c r="E28" s="93"/>
      <c r="F28" s="93"/>
      <c r="G28" s="93"/>
      <c r="H28" s="93"/>
      <c r="I28" s="93"/>
      <c r="J28" s="93"/>
      <c r="K28" s="93"/>
      <c r="L28" s="93"/>
      <c r="M28" s="93"/>
      <c r="N28" s="94"/>
    </row>
    <row r="29" spans="1:14" s="11" customFormat="1" ht="12" x14ac:dyDescent="0.2">
      <c r="A29" s="18"/>
      <c r="B29" s="18"/>
      <c r="C29" s="18"/>
      <c r="D29" s="18"/>
      <c r="E29" s="18"/>
      <c r="F29" s="18"/>
      <c r="G29" s="18"/>
      <c r="H29" s="18"/>
      <c r="I29" s="18"/>
      <c r="J29" s="18"/>
      <c r="K29" s="18"/>
      <c r="L29" s="18"/>
      <c r="M29" s="18"/>
      <c r="N29" s="18"/>
    </row>
    <row r="30" spans="1:14" s="11" customFormat="1" ht="20.25" customHeight="1" x14ac:dyDescent="0.2">
      <c r="A30" s="95" t="s">
        <v>342</v>
      </c>
      <c r="B30" s="95"/>
      <c r="C30" s="95"/>
      <c r="D30" s="95"/>
      <c r="E30" s="95"/>
      <c r="F30" s="95"/>
      <c r="G30" s="95"/>
      <c r="H30" s="95"/>
      <c r="I30" s="95"/>
      <c r="J30" s="95"/>
      <c r="K30" s="95"/>
      <c r="L30" s="95"/>
      <c r="M30" s="95"/>
      <c r="N30" s="95"/>
    </row>
    <row r="31" spans="1:14" s="11" customFormat="1" ht="20.25" customHeight="1" x14ac:dyDescent="0.2">
      <c r="A31" s="95"/>
      <c r="B31" s="95"/>
      <c r="C31" s="95"/>
      <c r="D31" s="95"/>
      <c r="E31" s="95"/>
      <c r="F31" s="95"/>
      <c r="G31" s="95"/>
      <c r="H31" s="95"/>
      <c r="I31" s="95"/>
      <c r="J31" s="95"/>
      <c r="K31" s="95"/>
      <c r="L31" s="95"/>
      <c r="M31" s="95"/>
      <c r="N31" s="95"/>
    </row>
    <row r="32" spans="1:14" s="11" customFormat="1" ht="20.25" customHeight="1" x14ac:dyDescent="0.2">
      <c r="A32" s="95"/>
      <c r="B32" s="95"/>
      <c r="C32" s="95"/>
      <c r="D32" s="95"/>
      <c r="E32" s="95"/>
      <c r="F32" s="95"/>
      <c r="G32" s="95"/>
      <c r="H32" s="95"/>
      <c r="I32" s="95"/>
      <c r="J32" s="95"/>
      <c r="K32" s="95"/>
      <c r="L32" s="95"/>
      <c r="M32" s="95"/>
      <c r="N32" s="95"/>
    </row>
    <row r="33" spans="1:14" s="11" customFormat="1" ht="20.25" customHeight="1" x14ac:dyDescent="0.2">
      <c r="A33" s="95"/>
      <c r="B33" s="95"/>
      <c r="C33" s="95"/>
      <c r="D33" s="95"/>
      <c r="E33" s="95"/>
      <c r="F33" s="95"/>
      <c r="G33" s="95"/>
      <c r="H33" s="95"/>
      <c r="I33" s="95"/>
      <c r="J33" s="95"/>
      <c r="K33" s="95"/>
      <c r="L33" s="95"/>
      <c r="M33" s="95"/>
      <c r="N33" s="95"/>
    </row>
    <row r="34" spans="1:14" s="11" customFormat="1" ht="12" x14ac:dyDescent="0.2">
      <c r="A34" s="18"/>
      <c r="B34" s="18"/>
      <c r="C34" s="18"/>
      <c r="D34" s="18"/>
      <c r="E34" s="18"/>
      <c r="F34" s="18"/>
      <c r="G34" s="18"/>
      <c r="H34" s="18"/>
      <c r="I34" s="18"/>
      <c r="J34" s="18"/>
      <c r="K34" s="18"/>
      <c r="L34" s="18"/>
      <c r="M34" s="110"/>
      <c r="N34" s="110"/>
    </row>
    <row r="35" spans="1:14" s="11" customFormat="1" ht="12" x14ac:dyDescent="0.2">
      <c r="A35" s="18"/>
      <c r="B35" s="18"/>
      <c r="C35" s="18"/>
      <c r="D35" s="18"/>
      <c r="E35" s="18"/>
      <c r="F35" s="18"/>
      <c r="G35" s="18"/>
      <c r="H35" s="18"/>
      <c r="I35" s="18"/>
      <c r="J35" s="18"/>
      <c r="K35" s="18"/>
      <c r="L35" s="18"/>
      <c r="M35" s="18"/>
      <c r="N35" s="18"/>
    </row>
    <row r="36" spans="1:14" s="11" customFormat="1" ht="30" customHeight="1" x14ac:dyDescent="0.2">
      <c r="A36" s="77" t="s">
        <v>352</v>
      </c>
      <c r="B36" s="77"/>
      <c r="C36" s="77"/>
      <c r="D36" s="77"/>
      <c r="E36" s="78"/>
      <c r="F36" s="78"/>
      <c r="G36" s="78"/>
      <c r="H36" s="78"/>
      <c r="I36" s="78"/>
      <c r="J36" s="78"/>
      <c r="K36" s="78"/>
      <c r="L36" s="78"/>
      <c r="M36" s="78"/>
      <c r="N36" s="78"/>
    </row>
    <row r="37" spans="1:14" s="11" customFormat="1" x14ac:dyDescent="0.2">
      <c r="A37" s="95"/>
      <c r="B37" s="95"/>
      <c r="C37" s="95"/>
      <c r="D37" s="95"/>
      <c r="E37" s="99"/>
      <c r="F37" s="99"/>
      <c r="G37" s="99"/>
      <c r="H37" s="99"/>
      <c r="I37" s="95"/>
      <c r="J37" s="95"/>
      <c r="K37" s="95"/>
      <c r="L37" s="95"/>
      <c r="M37" s="95"/>
      <c r="N37" s="95"/>
    </row>
    <row r="38" spans="1:14" s="11" customFormat="1" ht="103.5" customHeight="1" x14ac:dyDescent="0.2">
      <c r="A38" s="100" t="s">
        <v>343</v>
      </c>
      <c r="B38" s="100"/>
      <c r="C38" s="100"/>
      <c r="D38" s="100"/>
      <c r="E38" s="100"/>
      <c r="F38" s="100"/>
      <c r="G38" s="100"/>
      <c r="H38" s="100"/>
      <c r="I38" s="100"/>
      <c r="J38" s="100"/>
      <c r="K38" s="100"/>
      <c r="L38" s="100"/>
      <c r="M38" s="100"/>
      <c r="N38" s="100"/>
    </row>
    <row r="39" spans="1:14" s="11" customFormat="1" ht="12" customHeight="1" x14ac:dyDescent="0.2">
      <c r="A39" s="95"/>
      <c r="B39" s="99"/>
      <c r="C39" s="99"/>
      <c r="D39" s="99"/>
      <c r="E39" s="99"/>
      <c r="F39" s="99"/>
      <c r="G39" s="99"/>
      <c r="H39" s="99"/>
      <c r="I39" s="99"/>
      <c r="J39" s="99"/>
      <c r="K39" s="99"/>
      <c r="L39" s="99"/>
      <c r="M39" s="99"/>
      <c r="N39" s="99"/>
    </row>
    <row r="40" spans="1:14" s="11" customFormat="1" ht="79.5" customHeight="1" x14ac:dyDescent="0.2">
      <c r="A40" s="101" t="s">
        <v>344</v>
      </c>
      <c r="B40" s="68"/>
      <c r="C40" s="68"/>
      <c r="D40" s="68"/>
      <c r="E40" s="68"/>
      <c r="F40" s="68"/>
      <c r="G40" s="68"/>
      <c r="H40" s="68"/>
      <c r="I40" s="68"/>
      <c r="J40" s="68"/>
      <c r="K40" s="68"/>
      <c r="L40" s="68"/>
      <c r="M40" s="68"/>
      <c r="N40" s="68"/>
    </row>
    <row r="41" spans="1:14" s="11" customFormat="1" ht="13.5" customHeight="1" x14ac:dyDescent="0.2">
      <c r="A41" s="95"/>
      <c r="B41" s="99"/>
      <c r="C41" s="99"/>
      <c r="D41" s="99"/>
      <c r="E41" s="99"/>
      <c r="F41" s="99"/>
      <c r="G41" s="99"/>
      <c r="H41" s="99"/>
      <c r="I41" s="99"/>
      <c r="J41" s="99"/>
      <c r="K41" s="99"/>
      <c r="L41" s="99"/>
      <c r="M41" s="99"/>
      <c r="N41" s="99"/>
    </row>
    <row r="42" spans="1:14" s="11" customFormat="1" ht="75.75" customHeight="1" x14ac:dyDescent="0.2">
      <c r="A42" s="68" t="s">
        <v>345</v>
      </c>
      <c r="B42" s="68"/>
      <c r="C42" s="68"/>
      <c r="D42" s="68"/>
      <c r="E42" s="68"/>
      <c r="F42" s="68"/>
      <c r="G42" s="68"/>
      <c r="H42" s="68"/>
      <c r="I42" s="68"/>
      <c r="J42" s="68"/>
      <c r="K42" s="68"/>
      <c r="L42" s="68"/>
      <c r="M42" s="68"/>
      <c r="N42" s="68"/>
    </row>
    <row r="43" spans="1:14" s="11" customFormat="1" ht="60" customHeight="1" x14ac:dyDescent="0.2">
      <c r="A43" s="102" t="s">
        <v>406</v>
      </c>
      <c r="B43" s="103"/>
      <c r="C43" s="103"/>
      <c r="D43" s="103"/>
      <c r="E43" s="103"/>
      <c r="F43" s="103"/>
      <c r="G43" s="103"/>
      <c r="H43" s="103"/>
      <c r="I43" s="103"/>
      <c r="J43" s="103"/>
      <c r="K43" s="103"/>
      <c r="L43" s="103"/>
      <c r="M43" s="103"/>
      <c r="N43" s="103"/>
    </row>
    <row r="44" spans="1:14" s="11" customFormat="1" ht="45.75" customHeight="1" x14ac:dyDescent="0.2">
      <c r="A44" s="104" t="s">
        <v>346</v>
      </c>
      <c r="B44" s="80"/>
      <c r="F44" s="11" t="s">
        <v>347</v>
      </c>
      <c r="J44" s="105" t="s">
        <v>348</v>
      </c>
      <c r="K44" s="45"/>
      <c r="L44" s="45"/>
      <c r="M44" s="45"/>
      <c r="N44" s="45"/>
    </row>
    <row r="45" spans="1:14" s="11" customFormat="1" ht="18" customHeight="1" x14ac:dyDescent="0.2">
      <c r="A45" s="96"/>
      <c r="B45" s="96"/>
      <c r="C45" s="96"/>
      <c r="D45" s="96"/>
      <c r="F45" s="97"/>
      <c r="G45" s="97"/>
      <c r="H45" s="97"/>
      <c r="J45" s="106"/>
      <c r="K45" s="106"/>
      <c r="L45" s="106"/>
      <c r="M45" s="106"/>
      <c r="N45" s="106"/>
    </row>
    <row r="46" spans="1:14" ht="9.75" customHeight="1" x14ac:dyDescent="0.2">
      <c r="A46" s="11"/>
      <c r="B46" s="11"/>
      <c r="C46" s="11"/>
      <c r="D46" s="11"/>
      <c r="F46" s="11"/>
      <c r="G46" s="11"/>
      <c r="H46" s="11"/>
      <c r="I46" s="19"/>
      <c r="J46" s="19"/>
      <c r="K46" s="19"/>
      <c r="L46" s="19"/>
      <c r="M46" s="19"/>
      <c r="N46" s="19"/>
    </row>
    <row r="47" spans="1:14" ht="13.5" customHeight="1" x14ac:dyDescent="0.2">
      <c r="A47" s="19"/>
      <c r="B47" s="19"/>
      <c r="C47" s="19"/>
      <c r="D47" s="19"/>
      <c r="E47" s="19"/>
      <c r="F47" s="19"/>
      <c r="G47" s="19"/>
      <c r="H47" s="19"/>
      <c r="I47" s="19"/>
      <c r="J47" s="19"/>
      <c r="K47" s="19"/>
      <c r="L47" s="19"/>
      <c r="M47" s="19"/>
      <c r="N47" s="19"/>
    </row>
    <row r="48" spans="1:14" x14ac:dyDescent="0.2">
      <c r="I48" s="19"/>
      <c r="J48" s="19"/>
      <c r="K48" s="19"/>
      <c r="L48" s="19"/>
      <c r="M48" s="19"/>
      <c r="N48" s="19"/>
    </row>
    <row r="49" x14ac:dyDescent="0.2"/>
    <row r="50" x14ac:dyDescent="0.2"/>
    <row r="51" x14ac:dyDescent="0.2"/>
    <row r="52" x14ac:dyDescent="0.2"/>
    <row r="53" x14ac:dyDescent="0.2"/>
    <row r="54" x14ac:dyDescent="0.2"/>
    <row r="55" x14ac:dyDescent="0.2"/>
    <row r="56" x14ac:dyDescent="0.2"/>
    <row r="57" x14ac:dyDescent="0.2"/>
    <row r="58" x14ac:dyDescent="0.2"/>
    <row r="59" x14ac:dyDescent="0.2"/>
    <row r="60" x14ac:dyDescent="0.2"/>
    <row r="61" x14ac:dyDescent="0.2"/>
    <row r="62" x14ac:dyDescent="0.2"/>
    <row r="63" x14ac:dyDescent="0.2"/>
    <row r="64" x14ac:dyDescent="0.2"/>
    <row r="65" x14ac:dyDescent="0.2"/>
    <row r="66" x14ac:dyDescent="0.2"/>
    <row r="67" x14ac:dyDescent="0.2"/>
    <row r="68" x14ac:dyDescent="0.2"/>
    <row r="69" x14ac:dyDescent="0.2"/>
    <row r="70" x14ac:dyDescent="0.2"/>
    <row r="71" x14ac:dyDescent="0.2"/>
    <row r="72" x14ac:dyDescent="0.2"/>
    <row r="73" x14ac:dyDescent="0.2"/>
    <row r="74" x14ac:dyDescent="0.2"/>
    <row r="75" x14ac:dyDescent="0.2"/>
    <row r="76" x14ac:dyDescent="0.2"/>
    <row r="77" x14ac:dyDescent="0.2"/>
    <row r="78" x14ac:dyDescent="0.2"/>
    <row r="79" x14ac:dyDescent="0.2"/>
    <row r="80" x14ac:dyDescent="0.2"/>
    <row r="81" x14ac:dyDescent="0.2"/>
    <row r="82" x14ac:dyDescent="0.2"/>
    <row r="83" x14ac:dyDescent="0.2"/>
    <row r="84" x14ac:dyDescent="0.2"/>
    <row r="85" x14ac:dyDescent="0.2"/>
    <row r="86" x14ac:dyDescent="0.2"/>
    <row r="87" x14ac:dyDescent="0.2"/>
    <row r="88" x14ac:dyDescent="0.2"/>
    <row r="89" x14ac:dyDescent="0.2"/>
    <row r="90" x14ac:dyDescent="0.2"/>
    <row r="91" x14ac:dyDescent="0.2"/>
    <row r="92" x14ac:dyDescent="0.2"/>
    <row r="93" x14ac:dyDescent="0.2"/>
    <row r="94" x14ac:dyDescent="0.2"/>
    <row r="95" x14ac:dyDescent="0.2"/>
    <row r="96" x14ac:dyDescent="0.2"/>
    <row r="97" x14ac:dyDescent="0.2"/>
    <row r="98" x14ac:dyDescent="0.2"/>
    <row r="99" x14ac:dyDescent="0.2"/>
    <row r="100" x14ac:dyDescent="0.2"/>
    <row r="101" x14ac:dyDescent="0.2"/>
    <row r="102" x14ac:dyDescent="0.2"/>
    <row r="103" x14ac:dyDescent="0.2"/>
    <row r="104" x14ac:dyDescent="0.2"/>
    <row r="105" x14ac:dyDescent="0.2"/>
    <row r="106" x14ac:dyDescent="0.2"/>
    <row r="107" x14ac:dyDescent="0.2"/>
    <row r="108" x14ac:dyDescent="0.2"/>
    <row r="109" x14ac:dyDescent="0.2"/>
    <row r="110" x14ac:dyDescent="0.2"/>
    <row r="111" x14ac:dyDescent="0.2"/>
    <row r="112" x14ac:dyDescent="0.2"/>
    <row r="113" x14ac:dyDescent="0.2"/>
    <row r="114" x14ac:dyDescent="0.2"/>
    <row r="115" x14ac:dyDescent="0.2"/>
    <row r="116" x14ac:dyDescent="0.2"/>
    <row r="117" x14ac:dyDescent="0.2"/>
    <row r="118" x14ac:dyDescent="0.2"/>
    <row r="119" x14ac:dyDescent="0.2"/>
    <row r="120" x14ac:dyDescent="0.2"/>
    <row r="121" x14ac:dyDescent="0.2"/>
    <row r="122" x14ac:dyDescent="0.2"/>
    <row r="123" x14ac:dyDescent="0.2"/>
    <row r="124" x14ac:dyDescent="0.2"/>
    <row r="125" x14ac:dyDescent="0.2"/>
  </sheetData>
  <mergeCells count="58">
    <mergeCell ref="A45:D45"/>
    <mergeCell ref="F45:H45"/>
    <mergeCell ref="J45:N45"/>
    <mergeCell ref="A39:N39"/>
    <mergeCell ref="A40:N40"/>
    <mergeCell ref="A41:N41"/>
    <mergeCell ref="A42:N42"/>
    <mergeCell ref="A43:N43"/>
    <mergeCell ref="A44:B44"/>
    <mergeCell ref="J44:N44"/>
    <mergeCell ref="A38:N38"/>
    <mergeCell ref="I23:K23"/>
    <mergeCell ref="M23:N23"/>
    <mergeCell ref="A25:H25"/>
    <mergeCell ref="I25:K25"/>
    <mergeCell ref="A27:N28"/>
    <mergeCell ref="A30:N33"/>
    <mergeCell ref="M34:N34"/>
    <mergeCell ref="A36:N36"/>
    <mergeCell ref="A37:H37"/>
    <mergeCell ref="I37:L37"/>
    <mergeCell ref="M37:N37"/>
    <mergeCell ref="A22:H22"/>
    <mergeCell ref="I22:K22"/>
    <mergeCell ref="M22:N22"/>
    <mergeCell ref="A14:B14"/>
    <mergeCell ref="C14:H14"/>
    <mergeCell ref="I14:K14"/>
    <mergeCell ref="L14:N14"/>
    <mergeCell ref="A15:B15"/>
    <mergeCell ref="C15:H15"/>
    <mergeCell ref="I15:K15"/>
    <mergeCell ref="L15:N15"/>
    <mergeCell ref="A16:H16"/>
    <mergeCell ref="L16:N16"/>
    <mergeCell ref="A18:N18"/>
    <mergeCell ref="A20:K20"/>
    <mergeCell ref="L20:N20"/>
    <mergeCell ref="A12:B12"/>
    <mergeCell ref="C12:H12"/>
    <mergeCell ref="I12:K12"/>
    <mergeCell ref="L12:N12"/>
    <mergeCell ref="A13:B13"/>
    <mergeCell ref="C13:H13"/>
    <mergeCell ref="I13:K13"/>
    <mergeCell ref="L13:N13"/>
    <mergeCell ref="A11:N11"/>
    <mergeCell ref="A1:N1"/>
    <mergeCell ref="A2:N2"/>
    <mergeCell ref="A3:E3"/>
    <mergeCell ref="I3:N3"/>
    <mergeCell ref="G4:H4"/>
    <mergeCell ref="J4:L4"/>
    <mergeCell ref="I5:N5"/>
    <mergeCell ref="I6:N6"/>
    <mergeCell ref="I7:N7"/>
    <mergeCell ref="I8:N8"/>
    <mergeCell ref="A10:N10"/>
  </mergeCells>
  <conditionalFormatting sqref="L16:N16">
    <cfRule type="expression" dxfId="18" priority="3">
      <formula>LEN($L$16)&lt;&gt;13</formula>
    </cfRule>
  </conditionalFormatting>
  <conditionalFormatting sqref="M22:N22">
    <cfRule type="expression" dxfId="17" priority="1">
      <formula>AND(OR($L$13="ledig",$L$13="geschieden",$L$13="verwitwet"),$E$14="Nein")</formula>
    </cfRule>
  </conditionalFormatting>
  <conditionalFormatting sqref="M23:N23">
    <cfRule type="expression" dxfId="16" priority="4">
      <formula>OR($L$13="verheiratet",$L$13="eingetragene Partnerschaft",AND($L$13="ledig",$E$14="Ja"),AND($L$13="verwitwet",$E$14="Ja"),AND($L$13="geschieden",$E$14="Ja"))</formula>
    </cfRule>
  </conditionalFormatting>
  <dataValidations count="2">
    <dataValidation allowBlank="1" showInputMessage="1" showErrorMessage="1" promptTitle="Eingabe" prompt="Zahl ohne Punkte eingeben!" sqref="L16:N16" xr:uid="{9A73D4C9-52D2-4ABD-8935-1AB8B93B9184}"/>
    <dataValidation type="date" allowBlank="1" showInputMessage="1" showErrorMessage="1" sqref="J4:L4 N4" xr:uid="{5E9951AE-25AC-4E31-A62D-41936F1F35FF}">
      <formula1>43101</formula1>
      <formula2>73050</formula2>
    </dataValidation>
  </dataValidations>
  <pageMargins left="0.78740157480314965" right="0.31496062992125984" top="1.5748031496062993" bottom="0.39370078740157483" header="0.39370078740157483" footer="0.11811023622047245"/>
  <pageSetup paperSize="9" scale="62" orientation="portrait" r:id="rId1"/>
  <headerFooter scaleWithDoc="0"/>
  <legacyDrawingHF r:id="rId2"/>
  <extLst>
    <ext xmlns:x14="http://schemas.microsoft.com/office/spreadsheetml/2009/9/main" uri="{78C0D931-6437-407d-A8EE-F0AAD7539E65}">
      <x14:conditionalFormattings>
        <x14:conditionalFormatting xmlns:xm="http://schemas.microsoft.com/office/excel/2006/main">
          <x14:cfRule type="expression" priority="2" id="{77A27BB8-EC06-4567-93F9-4D49110369C7}">
            <xm:f>OR($L$13=Cockpit!$J$5,$L$13=Cockpit!$J$6)</xm:f>
            <x14:dxf>
              <font>
                <strike val="0"/>
                <color theme="0"/>
              </font>
              <fill>
                <patternFill>
                  <bgColor theme="0"/>
                </patternFill>
              </fill>
            </x14:dxf>
          </x14:cfRule>
          <xm:sqref>I22:K23</xm:sqref>
        </x14:conditionalFormatting>
      </x14:conditionalFormattings>
    </ext>
    <ext xmlns:x14="http://schemas.microsoft.com/office/spreadsheetml/2009/9/main" uri="{CCE6A557-97BC-4b89-ADB6-D9C93CAAB3DF}">
      <x14:dataValidations xmlns:xm="http://schemas.microsoft.com/office/excel/2006/main" count="8">
        <x14:dataValidation type="list" allowBlank="1" showInputMessage="1" showErrorMessage="1" xr:uid="{9FF8307C-AE18-435E-9E82-A411D95805D6}">
          <x14:formula1>
            <xm:f>Cockpit!$E$20:$E$39</xm:f>
          </x14:formula1>
          <xm:sqref>I3:N3</xm:sqref>
        </x14:dataValidation>
        <x14:dataValidation type="list" allowBlank="1" showInputMessage="1" showErrorMessage="1" xr:uid="{5977110C-8134-435E-80E9-92140F26AA6A}">
          <x14:formula1>
            <xm:f>Cockpit!$C$2:$C$7</xm:f>
          </x14:formula1>
          <xm:sqref>I5:N5</xm:sqref>
        </x14:dataValidation>
        <x14:dataValidation type="list" allowBlank="1" showInputMessage="1" showErrorMessage="1" xr:uid="{42094179-56C1-4C14-928E-48693770044B}">
          <x14:formula1>
            <xm:f>Cockpit!$J$2:$J$6</xm:f>
          </x14:formula1>
          <xm:sqref>L13:N13</xm:sqref>
        </x14:dataValidation>
        <x14:dataValidation type="list" allowBlank="1" showInputMessage="1" showErrorMessage="1" xr:uid="{46F7A887-E51B-46C8-83AB-2088FFD7244C}">
          <x14:formula1>
            <xm:f>Cockpit!$F$2:$F$3</xm:f>
          </x14:formula1>
          <xm:sqref>C13:H13</xm:sqref>
        </x14:dataValidation>
        <x14:dataValidation type="list" allowBlank="1" showInputMessage="1" showErrorMessage="1" xr:uid="{C3D54D3D-089D-4B77-AF62-BFF022D48E1B}">
          <x14:formula1>
            <xm:f>Cockpit!$J$11:$J$12</xm:f>
          </x14:formula1>
          <xm:sqref>I23</xm:sqref>
        </x14:dataValidation>
        <x14:dataValidation type="list" allowBlank="1" showInputMessage="1" showErrorMessage="1" xr:uid="{A13F2B62-0F18-4EC1-A596-0C1A096C0A68}">
          <x14:formula1>
            <xm:f>Cockpit!$J$14:$J$15</xm:f>
          </x14:formula1>
          <xm:sqref>M23:N23</xm:sqref>
        </x14:dataValidation>
        <x14:dataValidation type="list" allowBlank="1" showInputMessage="1" showErrorMessage="1" xr:uid="{F63062E8-DE1B-4D0E-849B-88CBEB926C47}">
          <x14:formula1>
            <xm:f>Cockpit!$A$11:$A$15</xm:f>
          </x14:formula1>
          <xm:sqref>C14:H14</xm:sqref>
        </x14:dataValidation>
        <x14:dataValidation type="list" allowBlank="1" showInputMessage="1" showErrorMessage="1" xr:uid="{9CAB42CC-15AE-4C1F-8FE7-7A2868EB2366}">
          <x14:formula1>
            <xm:f>Cockpit!$F$11:$F$12</xm:f>
          </x14:formula1>
          <xm:sqref>L20:N20 I25:K25 M34:N34 J45:N45</xm:sqref>
        </x14:dataValidation>
      </x14:dataValidations>
    </ext>
  </extLs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13</vt:i4>
      </vt:variant>
      <vt:variant>
        <vt:lpstr>Benannte Bereiche</vt:lpstr>
      </vt:variant>
      <vt:variant>
        <vt:i4>2</vt:i4>
      </vt:variant>
    </vt:vector>
  </HeadingPairs>
  <TitlesOfParts>
    <vt:vector size="15" baseType="lpstr">
      <vt:lpstr>Cockpit</vt:lpstr>
      <vt:lpstr>Tabelle</vt:lpstr>
      <vt:lpstr>Formular</vt:lpstr>
      <vt:lpstr>Antrag 1</vt:lpstr>
      <vt:lpstr>2</vt:lpstr>
      <vt:lpstr>3</vt:lpstr>
      <vt:lpstr>4</vt:lpstr>
      <vt:lpstr>5</vt:lpstr>
      <vt:lpstr>6</vt:lpstr>
      <vt:lpstr>7</vt:lpstr>
      <vt:lpstr>8</vt:lpstr>
      <vt:lpstr>9</vt:lpstr>
      <vt:lpstr>10</vt:lpstr>
      <vt:lpstr>Aufenthaltsstatus</vt:lpstr>
      <vt:lpstr>Zivilstand</vt:lpstr>
    </vt:vector>
  </TitlesOfParts>
  <Company>Kanton St.Gallen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Hochreutener, Rainer</dc:creator>
  <cp:lastModifiedBy>Quarella Leana DI-AfSO-IG</cp:lastModifiedBy>
  <cp:lastPrinted>2018-04-25T08:51:39Z</cp:lastPrinted>
  <dcterms:created xsi:type="dcterms:W3CDTF">2018-04-11T12:56:29Z</dcterms:created>
  <dcterms:modified xsi:type="dcterms:W3CDTF">2024-12-19T10:16:07Z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29d30b8-e020-4783-b454-ac0e88601419_Enabled">
    <vt:lpwstr>true</vt:lpwstr>
  </property>
  <property fmtid="{D5CDD505-2E9C-101B-9397-08002B2CF9AE}" pid="3" name="MSIP_Label_b29d30b8-e020-4783-b454-ac0e88601419_SetDate">
    <vt:lpwstr>2024-12-09T13:47:41Z</vt:lpwstr>
  </property>
  <property fmtid="{D5CDD505-2E9C-101B-9397-08002B2CF9AE}" pid="4" name="MSIP_Label_b29d30b8-e020-4783-b454-ac0e88601419_Method">
    <vt:lpwstr>Standard</vt:lpwstr>
  </property>
  <property fmtid="{D5CDD505-2E9C-101B-9397-08002B2CF9AE}" pid="5" name="MSIP_Label_b29d30b8-e020-4783-b454-ac0e88601419_Name">
    <vt:lpwstr>Intern</vt:lpwstr>
  </property>
  <property fmtid="{D5CDD505-2E9C-101B-9397-08002B2CF9AE}" pid="6" name="MSIP_Label_b29d30b8-e020-4783-b454-ac0e88601419_SiteId">
    <vt:lpwstr>9cada478-1b84-4f69-a38a-79dfbc4ee5c8</vt:lpwstr>
  </property>
  <property fmtid="{D5CDD505-2E9C-101B-9397-08002B2CF9AE}" pid="7" name="MSIP_Label_b29d30b8-e020-4783-b454-ac0e88601419_ActionId">
    <vt:lpwstr>56fd7b67-7cf8-46bd-9c49-a4aa6a1e3df6</vt:lpwstr>
  </property>
  <property fmtid="{D5CDD505-2E9C-101B-9397-08002B2CF9AE}" pid="8" name="MSIP_Label_b29d30b8-e020-4783-b454-ac0e88601419_ContentBits">
    <vt:lpwstr>0</vt:lpwstr>
  </property>
</Properties>
</file>