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/>
  <xr:revisionPtr revIDLastSave="0" documentId="8_{B14EAE98-87D8-450C-B482-81BA5223AD15}" xr6:coauthVersionLast="47" xr6:coauthVersionMax="47" xr10:uidLastSave="{00000000-0000-0000-0000-000000000000}"/>
  <workbookProtection workbookAlgorithmName="SHA-512" workbookHashValue="f1I5MuBbeF6lDkqPgj/fn9FnBZFZJQ28iyiMA1KlY4c9T44PT7hfBwg1sKBN0wJUUHZRRoIv2BfeRAH9O11stQ==" workbookSaltValue="JgsOwAGuArqm/GH+UE9uRg==" workbookSpinCount="100000" lockStructure="1"/>
  <bookViews>
    <workbookView xWindow="-120" yWindow="-120" windowWidth="29040" windowHeight="17520" tabRatio="727" xr2:uid="{00000000-000D-0000-FFFF-FFFF00000000}"/>
  </bookViews>
  <sheets>
    <sheet name="Monat 1" sheetId="15" r:id="rId1"/>
    <sheet name="Monat 2" sheetId="16" r:id="rId2"/>
    <sheet name="Monat 3" sheetId="17" r:id="rId3"/>
    <sheet name="Monat 4" sheetId="18" r:id="rId4"/>
    <sheet name="Monat 5" sheetId="19" r:id="rId5"/>
    <sheet name="Monat 6" sheetId="20" r:id="rId6"/>
    <sheet name="Monat 7" sheetId="21" r:id="rId7"/>
    <sheet name="Monat 8" sheetId="22" r:id="rId8"/>
    <sheet name="Monat 9" sheetId="23" r:id="rId9"/>
    <sheet name="Monat 10" sheetId="24" r:id="rId10"/>
    <sheet name="Monat 11" sheetId="25" r:id="rId11"/>
    <sheet name="Monat 12" sheetId="26" r:id="rId12"/>
    <sheet name="Jahres-Durchschnitt" sheetId="14" r:id="rId13"/>
  </sheets>
  <definedNames>
    <definedName name="_xlnm._FilterDatabase" localSheetId="12" hidden="1">'Jahres-Durchschnitt'!$A$5:$D$5</definedName>
    <definedName name="_xlnm._FilterDatabase" localSheetId="0" hidden="1">'Monat 1'!$A$5:$E$5</definedName>
    <definedName name="_xlnm._FilterDatabase" localSheetId="9" hidden="1">'Monat 10'!$A$5:$E$5</definedName>
    <definedName name="_xlnm._FilterDatabase" localSheetId="10" hidden="1">'Monat 11'!$A$5:$E$5</definedName>
    <definedName name="_xlnm._FilterDatabase" localSheetId="11" hidden="1">'Monat 12'!$A$5:$E$5</definedName>
    <definedName name="_xlnm._FilterDatabase" localSheetId="1" hidden="1">'Monat 2'!$A$5:$E$5</definedName>
    <definedName name="_xlnm._FilterDatabase" localSheetId="2" hidden="1">'Monat 3'!$A$5:$E$5</definedName>
    <definedName name="_xlnm._FilterDatabase" localSheetId="3" hidden="1">'Monat 4'!$A$5:$E$5</definedName>
    <definedName name="_xlnm._FilterDatabase" localSheetId="4" hidden="1">'Monat 5'!$A$5:$E$5</definedName>
    <definedName name="_xlnm._FilterDatabase" localSheetId="5" hidden="1">'Monat 6'!$A$5:$E$5</definedName>
    <definedName name="_xlnm._FilterDatabase" localSheetId="6" hidden="1">'Monat 7'!$A$5:$E$5</definedName>
    <definedName name="_xlnm._FilterDatabase" localSheetId="7" hidden="1">'Monat 8'!$A$5:$E$5</definedName>
    <definedName name="_xlnm._FilterDatabase" localSheetId="8" hidden="1">'Monat 9'!$A$5:$E$5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23" l="1"/>
  <c r="C55" i="23" s="1"/>
  <c r="C50" i="22"/>
  <c r="C55" i="22" s="1"/>
  <c r="C50" i="21"/>
  <c r="C55" i="21" s="1"/>
  <c r="C50" i="20"/>
  <c r="C55" i="20" s="1"/>
  <c r="C50" i="19"/>
  <c r="C55" i="19" s="1"/>
  <c r="C50" i="18"/>
  <c r="C55" i="18" s="1"/>
  <c r="C50" i="17"/>
  <c r="C55" i="17" s="1"/>
  <c r="C50" i="16"/>
  <c r="C55" i="16" s="1"/>
  <c r="C50" i="15"/>
  <c r="C50" i="26"/>
  <c r="C55" i="26" s="1"/>
  <c r="B55" i="25"/>
  <c r="C50" i="25"/>
  <c r="C55" i="25"/>
  <c r="C50" i="24"/>
  <c r="C55" i="24" s="1"/>
  <c r="B50" i="24"/>
  <c r="B55" i="24" s="1"/>
  <c r="D27" i="26"/>
  <c r="D63" i="26" s="1"/>
  <c r="D27" i="25"/>
  <c r="D63" i="25" s="1"/>
  <c r="D27" i="24"/>
  <c r="D63" i="24" s="1"/>
  <c r="D27" i="23"/>
  <c r="D27" i="22"/>
  <c r="D63" i="22" s="1"/>
  <c r="D27" i="21"/>
  <c r="D63" i="21" s="1"/>
  <c r="D27" i="20"/>
  <c r="D63" i="20" s="1"/>
  <c r="D27" i="19"/>
  <c r="D27" i="18"/>
  <c r="D63" i="18" s="1"/>
  <c r="D27" i="17"/>
  <c r="D63" i="17" s="1"/>
  <c r="D27" i="16"/>
  <c r="D63" i="16" s="1"/>
  <c r="D27" i="15"/>
  <c r="B75" i="26"/>
  <c r="B74" i="26"/>
  <c r="B73" i="26"/>
  <c r="D62" i="26"/>
  <c r="D54" i="26"/>
  <c r="D75" i="26" s="1"/>
  <c r="D52" i="26"/>
  <c r="E52" i="26" s="1"/>
  <c r="D51" i="26"/>
  <c r="D50" i="26"/>
  <c r="D74" i="26" s="1"/>
  <c r="B50" i="26"/>
  <c r="B55" i="26" s="1"/>
  <c r="D45" i="26"/>
  <c r="E43" i="26"/>
  <c r="D53" i="26" s="1"/>
  <c r="E42" i="26"/>
  <c r="E41" i="26"/>
  <c r="E40" i="26"/>
  <c r="E39" i="26"/>
  <c r="D37" i="26"/>
  <c r="D64" i="26" s="1"/>
  <c r="E19" i="26"/>
  <c r="D19" i="26"/>
  <c r="B75" i="25"/>
  <c r="B74" i="25"/>
  <c r="B73" i="25"/>
  <c r="D62" i="25"/>
  <c r="D52" i="25"/>
  <c r="E52" i="25" s="1"/>
  <c r="D51" i="25"/>
  <c r="D50" i="25"/>
  <c r="D74" i="25" s="1"/>
  <c r="B50" i="25"/>
  <c r="D45" i="25"/>
  <c r="E43" i="25"/>
  <c r="D53" i="25" s="1"/>
  <c r="E42" i="25"/>
  <c r="E45" i="25" s="1"/>
  <c r="E41" i="25"/>
  <c r="E40" i="25"/>
  <c r="E39" i="25"/>
  <c r="D37" i="25"/>
  <c r="D64" i="25" s="1"/>
  <c r="E19" i="25"/>
  <c r="D19" i="25"/>
  <c r="B75" i="24"/>
  <c r="B74" i="24"/>
  <c r="B73" i="24"/>
  <c r="D62" i="24"/>
  <c r="D52" i="24"/>
  <c r="D51" i="24"/>
  <c r="D50" i="24"/>
  <c r="D45" i="24"/>
  <c r="E43" i="24"/>
  <c r="D53" i="24" s="1"/>
  <c r="E42" i="24"/>
  <c r="E41" i="24"/>
  <c r="E40" i="24"/>
  <c r="E39" i="24"/>
  <c r="D37" i="24"/>
  <c r="D64" i="24" s="1"/>
  <c r="E19" i="24"/>
  <c r="D19" i="24"/>
  <c r="B75" i="23"/>
  <c r="B74" i="23"/>
  <c r="B73" i="23"/>
  <c r="D62" i="23"/>
  <c r="D53" i="23"/>
  <c r="D52" i="23"/>
  <c r="E52" i="23" s="1"/>
  <c r="D51" i="23"/>
  <c r="D50" i="23" s="1"/>
  <c r="D73" i="23" s="1"/>
  <c r="B50" i="23"/>
  <c r="B55" i="23" s="1"/>
  <c r="E45" i="23"/>
  <c r="D45" i="23"/>
  <c r="E43" i="23"/>
  <c r="E42" i="23"/>
  <c r="E41" i="23"/>
  <c r="E40" i="23"/>
  <c r="E39" i="23"/>
  <c r="D54" i="23" s="1"/>
  <c r="D37" i="23"/>
  <c r="D64" i="23" s="1"/>
  <c r="D63" i="23"/>
  <c r="E19" i="23"/>
  <c r="D19" i="23"/>
  <c r="B75" i="22"/>
  <c r="B74" i="22"/>
  <c r="B73" i="22"/>
  <c r="D62" i="22"/>
  <c r="D54" i="22"/>
  <c r="D75" i="22" s="1"/>
  <c r="D52" i="22"/>
  <c r="D51" i="22"/>
  <c r="B50" i="22"/>
  <c r="B55" i="22" s="1"/>
  <c r="D45" i="22"/>
  <c r="E43" i="22"/>
  <c r="D53" i="22" s="1"/>
  <c r="E42" i="22"/>
  <c r="E41" i="22"/>
  <c r="E40" i="22"/>
  <c r="E39" i="22"/>
  <c r="D37" i="22"/>
  <c r="D64" i="22" s="1"/>
  <c r="E19" i="22"/>
  <c r="D19" i="22"/>
  <c r="B75" i="21"/>
  <c r="B74" i="21"/>
  <c r="B73" i="21"/>
  <c r="D62" i="21"/>
  <c r="D54" i="21"/>
  <c r="D75" i="21" s="1"/>
  <c r="E52" i="21"/>
  <c r="D52" i="21"/>
  <c r="D51" i="21"/>
  <c r="D50" i="21"/>
  <c r="B50" i="21"/>
  <c r="B55" i="21" s="1"/>
  <c r="D45" i="21"/>
  <c r="E43" i="21"/>
  <c r="D53" i="21" s="1"/>
  <c r="E42" i="21"/>
  <c r="E41" i="21"/>
  <c r="E40" i="21"/>
  <c r="E39" i="21"/>
  <c r="D37" i="21"/>
  <c r="D64" i="21" s="1"/>
  <c r="E19" i="21"/>
  <c r="D19" i="21"/>
  <c r="B75" i="20"/>
  <c r="B74" i="20"/>
  <c r="B73" i="20"/>
  <c r="D62" i="20"/>
  <c r="D52" i="20"/>
  <c r="E52" i="20" s="1"/>
  <c r="D51" i="20"/>
  <c r="D50" i="20" s="1"/>
  <c r="D74" i="20" s="1"/>
  <c r="B50" i="20"/>
  <c r="B55" i="20" s="1"/>
  <c r="D45" i="20"/>
  <c r="E43" i="20"/>
  <c r="D53" i="20" s="1"/>
  <c r="E42" i="20"/>
  <c r="D54" i="20" s="1"/>
  <c r="D75" i="20" s="1"/>
  <c r="E41" i="20"/>
  <c r="E40" i="20"/>
  <c r="E39" i="20"/>
  <c r="D37" i="20"/>
  <c r="D64" i="20" s="1"/>
  <c r="E19" i="20"/>
  <c r="D19" i="20"/>
  <c r="B75" i="19"/>
  <c r="B74" i="19"/>
  <c r="B73" i="19"/>
  <c r="D62" i="19"/>
  <c r="D53" i="19"/>
  <c r="D52" i="19"/>
  <c r="E52" i="19" s="1"/>
  <c r="D51" i="19"/>
  <c r="D50" i="19" s="1"/>
  <c r="B50" i="19"/>
  <c r="B55" i="19" s="1"/>
  <c r="D45" i="19"/>
  <c r="E43" i="19"/>
  <c r="E42" i="19"/>
  <c r="E41" i="19"/>
  <c r="E40" i="19"/>
  <c r="E39" i="19"/>
  <c r="E45" i="19" s="1"/>
  <c r="D37" i="19"/>
  <c r="D64" i="19" s="1"/>
  <c r="D63" i="19"/>
  <c r="E19" i="19"/>
  <c r="D19" i="19"/>
  <c r="B75" i="18"/>
  <c r="B74" i="18"/>
  <c r="B73" i="18"/>
  <c r="D62" i="18"/>
  <c r="D52" i="18"/>
  <c r="E52" i="18" s="1"/>
  <c r="D51" i="18"/>
  <c r="B50" i="18"/>
  <c r="B55" i="18" s="1"/>
  <c r="D45" i="18"/>
  <c r="E43" i="18"/>
  <c r="D53" i="18" s="1"/>
  <c r="E42" i="18"/>
  <c r="E45" i="18" s="1"/>
  <c r="E41" i="18"/>
  <c r="E40" i="18"/>
  <c r="E39" i="18"/>
  <c r="D37" i="18"/>
  <c r="D64" i="18" s="1"/>
  <c r="E19" i="18"/>
  <c r="D19" i="18"/>
  <c r="B75" i="17"/>
  <c r="B74" i="17"/>
  <c r="B73" i="17"/>
  <c r="D62" i="17"/>
  <c r="D53" i="17"/>
  <c r="D52" i="17"/>
  <c r="E52" i="17" s="1"/>
  <c r="D51" i="17"/>
  <c r="D50" i="17" s="1"/>
  <c r="B50" i="17"/>
  <c r="B55" i="17" s="1"/>
  <c r="E45" i="17"/>
  <c r="D45" i="17"/>
  <c r="E43" i="17"/>
  <c r="E42" i="17"/>
  <c r="E41" i="17"/>
  <c r="E40" i="17"/>
  <c r="E39" i="17"/>
  <c r="D54" i="17" s="1"/>
  <c r="D37" i="17"/>
  <c r="D64" i="17" s="1"/>
  <c r="E19" i="17"/>
  <c r="D19" i="17"/>
  <c r="B75" i="16"/>
  <c r="B74" i="16"/>
  <c r="B73" i="16"/>
  <c r="D62" i="16"/>
  <c r="D54" i="16"/>
  <c r="D75" i="16" s="1"/>
  <c r="D52" i="16"/>
  <c r="E52" i="16" s="1"/>
  <c r="D51" i="16"/>
  <c r="D50" i="16" s="1"/>
  <c r="D74" i="16" s="1"/>
  <c r="B50" i="16"/>
  <c r="B55" i="16" s="1"/>
  <c r="D45" i="16"/>
  <c r="E43" i="16"/>
  <c r="D53" i="16" s="1"/>
  <c r="E42" i="16"/>
  <c r="E41" i="16"/>
  <c r="E40" i="16"/>
  <c r="E39" i="16"/>
  <c r="D37" i="16"/>
  <c r="D64" i="16" s="1"/>
  <c r="E19" i="16"/>
  <c r="D19" i="16"/>
  <c r="A17" i="14"/>
  <c r="A16" i="14"/>
  <c r="A15" i="14"/>
  <c r="A14" i="14"/>
  <c r="A13" i="14"/>
  <c r="A12" i="14"/>
  <c r="A11" i="14"/>
  <c r="A10" i="14"/>
  <c r="A9" i="14"/>
  <c r="A8" i="14"/>
  <c r="A7" i="14"/>
  <c r="A6" i="14"/>
  <c r="D50" i="22" l="1"/>
  <c r="D74" i="22" s="1"/>
  <c r="E45" i="24"/>
  <c r="D55" i="21"/>
  <c r="E53" i="21" s="1"/>
  <c r="E51" i="21"/>
  <c r="E50" i="21" s="1"/>
  <c r="D73" i="17"/>
  <c r="D66" i="19"/>
  <c r="C74" i="19" s="1"/>
  <c r="F10" i="14" s="1"/>
  <c r="D66" i="26"/>
  <c r="D73" i="26"/>
  <c r="D76" i="26" s="1"/>
  <c r="E45" i="26"/>
  <c r="D55" i="26"/>
  <c r="E51" i="26" s="1"/>
  <c r="E50" i="26" s="1"/>
  <c r="D73" i="25"/>
  <c r="D66" i="25"/>
  <c r="D54" i="25"/>
  <c r="D55" i="25" s="1"/>
  <c r="E51" i="25" s="1"/>
  <c r="E50" i="25" s="1"/>
  <c r="D66" i="24"/>
  <c r="D73" i="24"/>
  <c r="D74" i="24"/>
  <c r="D54" i="24"/>
  <c r="D55" i="24" s="1"/>
  <c r="D75" i="23"/>
  <c r="D76" i="23" s="1"/>
  <c r="D66" i="23"/>
  <c r="D55" i="23"/>
  <c r="E51" i="23" s="1"/>
  <c r="E50" i="23" s="1"/>
  <c r="D74" i="23"/>
  <c r="D66" i="22"/>
  <c r="D73" i="22"/>
  <c r="D76" i="22" s="1"/>
  <c r="E45" i="22"/>
  <c r="D55" i="22"/>
  <c r="E51" i="22" s="1"/>
  <c r="D66" i="21"/>
  <c r="D73" i="21"/>
  <c r="D76" i="21" s="1"/>
  <c r="E45" i="21"/>
  <c r="D74" i="21"/>
  <c r="D66" i="20"/>
  <c r="D55" i="20"/>
  <c r="E51" i="20" s="1"/>
  <c r="E50" i="20" s="1"/>
  <c r="D73" i="20"/>
  <c r="D76" i="20" s="1"/>
  <c r="E45" i="20"/>
  <c r="D74" i="19"/>
  <c r="D73" i="19"/>
  <c r="D54" i="19"/>
  <c r="D55" i="19" s="1"/>
  <c r="D66" i="18"/>
  <c r="D54" i="18"/>
  <c r="D50" i="18"/>
  <c r="D75" i="17"/>
  <c r="D76" i="17" s="1"/>
  <c r="D66" i="17"/>
  <c r="D55" i="17"/>
  <c r="E51" i="17" s="1"/>
  <c r="E50" i="17" s="1"/>
  <c r="D74" i="17"/>
  <c r="D66" i="16"/>
  <c r="D73" i="16"/>
  <c r="D76" i="16" s="1"/>
  <c r="E45" i="16"/>
  <c r="D55" i="16"/>
  <c r="E51" i="16" s="1"/>
  <c r="E50" i="16" s="1"/>
  <c r="D19" i="15"/>
  <c r="E19" i="15"/>
  <c r="D37" i="15"/>
  <c r="E39" i="15"/>
  <c r="E40" i="15"/>
  <c r="E41" i="15"/>
  <c r="E42" i="15"/>
  <c r="E43" i="15"/>
  <c r="D53" i="15" s="1"/>
  <c r="D45" i="15"/>
  <c r="B50" i="15"/>
  <c r="B55" i="15" s="1"/>
  <c r="D51" i="15"/>
  <c r="D52" i="15"/>
  <c r="C55" i="15"/>
  <c r="D62" i="15"/>
  <c r="D63" i="15"/>
  <c r="D64" i="15"/>
  <c r="B73" i="15"/>
  <c r="B74" i="15"/>
  <c r="B75" i="15"/>
  <c r="E52" i="22" l="1"/>
  <c r="E50" i="22" s="1"/>
  <c r="E52" i="24"/>
  <c r="E54" i="21"/>
  <c r="E55" i="21" s="1"/>
  <c r="E54" i="20"/>
  <c r="C75" i="19"/>
  <c r="H10" i="14" s="1"/>
  <c r="C73" i="19"/>
  <c r="D10" i="14" s="1"/>
  <c r="E54" i="26"/>
  <c r="E53" i="26"/>
  <c r="E55" i="26" s="1"/>
  <c r="E53" i="25"/>
  <c r="E55" i="25" s="1"/>
  <c r="E51" i="24"/>
  <c r="E53" i="24"/>
  <c r="E54" i="23"/>
  <c r="E53" i="23"/>
  <c r="E55" i="23" s="1"/>
  <c r="E54" i="22"/>
  <c r="E53" i="22"/>
  <c r="E53" i="20"/>
  <c r="E55" i="20"/>
  <c r="E53" i="19"/>
  <c r="E51" i="19"/>
  <c r="E50" i="19" s="1"/>
  <c r="E54" i="17"/>
  <c r="E53" i="17"/>
  <c r="E55" i="17" s="1"/>
  <c r="E54" i="16"/>
  <c r="E53" i="16"/>
  <c r="E55" i="16"/>
  <c r="C73" i="26"/>
  <c r="D17" i="14" s="1"/>
  <c r="C75" i="26"/>
  <c r="H17" i="14" s="1"/>
  <c r="C74" i="26"/>
  <c r="F17" i="14" s="1"/>
  <c r="D75" i="25"/>
  <c r="E54" i="25"/>
  <c r="C75" i="25"/>
  <c r="H16" i="14" s="1"/>
  <c r="C74" i="25"/>
  <c r="F16" i="14" s="1"/>
  <c r="C73" i="25"/>
  <c r="D16" i="14" s="1"/>
  <c r="D76" i="25"/>
  <c r="E54" i="24"/>
  <c r="D75" i="24"/>
  <c r="D76" i="24" s="1"/>
  <c r="C74" i="24"/>
  <c r="F15" i="14" s="1"/>
  <c r="C75" i="24"/>
  <c r="H15" i="14" s="1"/>
  <c r="C73" i="24"/>
  <c r="D15" i="14" s="1"/>
  <c r="C73" i="23"/>
  <c r="D14" i="14" s="1"/>
  <c r="C75" i="23"/>
  <c r="H14" i="14" s="1"/>
  <c r="C74" i="23"/>
  <c r="F14" i="14" s="1"/>
  <c r="C73" i="22"/>
  <c r="D13" i="14" s="1"/>
  <c r="C75" i="22"/>
  <c r="H13" i="14" s="1"/>
  <c r="C74" i="22"/>
  <c r="F13" i="14" s="1"/>
  <c r="C73" i="21"/>
  <c r="D12" i="14" s="1"/>
  <c r="C75" i="21"/>
  <c r="H12" i="14" s="1"/>
  <c r="C74" i="21"/>
  <c r="F12" i="14" s="1"/>
  <c r="C73" i="20"/>
  <c r="D11" i="14" s="1"/>
  <c r="C75" i="20"/>
  <c r="H11" i="14" s="1"/>
  <c r="C74" i="20"/>
  <c r="F11" i="14" s="1"/>
  <c r="E73" i="19"/>
  <c r="E10" i="14" s="1"/>
  <c r="E74" i="19"/>
  <c r="G10" i="14" s="1"/>
  <c r="E54" i="19"/>
  <c r="D75" i="19"/>
  <c r="E55" i="19"/>
  <c r="D76" i="19"/>
  <c r="D74" i="18"/>
  <c r="D55" i="18"/>
  <c r="D73" i="18"/>
  <c r="E54" i="18"/>
  <c r="D75" i="18"/>
  <c r="C75" i="18"/>
  <c r="H9" i="14" s="1"/>
  <c r="C74" i="18"/>
  <c r="F9" i="14" s="1"/>
  <c r="C73" i="18"/>
  <c r="D9" i="14" s="1"/>
  <c r="C73" i="17"/>
  <c r="D8" i="14" s="1"/>
  <c r="C75" i="17"/>
  <c r="H8" i="14" s="1"/>
  <c r="C74" i="17"/>
  <c r="F8" i="14" s="1"/>
  <c r="C73" i="16"/>
  <c r="D7" i="14" s="1"/>
  <c r="C75" i="16"/>
  <c r="H7" i="14" s="1"/>
  <c r="C74" i="16"/>
  <c r="F7" i="14" s="1"/>
  <c r="D54" i="15"/>
  <c r="D75" i="15" s="1"/>
  <c r="D50" i="15"/>
  <c r="D74" i="15" s="1"/>
  <c r="D66" i="15"/>
  <c r="C74" i="15" s="1"/>
  <c r="E45" i="15"/>
  <c r="D73" i="15" l="1"/>
  <c r="E50" i="24"/>
  <c r="E55" i="24" s="1"/>
  <c r="E55" i="22"/>
  <c r="E75" i="19"/>
  <c r="I10" i="14" s="1"/>
  <c r="C76" i="19"/>
  <c r="B10" i="14" s="1"/>
  <c r="D76" i="15"/>
  <c r="D55" i="15"/>
  <c r="D76" i="18"/>
  <c r="E51" i="18"/>
  <c r="E50" i="18" s="1"/>
  <c r="E53" i="18"/>
  <c r="E53" i="15"/>
  <c r="C73" i="15"/>
  <c r="D6" i="14" s="1"/>
  <c r="C75" i="15"/>
  <c r="E74" i="26"/>
  <c r="G17" i="14" s="1"/>
  <c r="E75" i="26"/>
  <c r="I17" i="14" s="1"/>
  <c r="C76" i="26"/>
  <c r="B17" i="14" s="1"/>
  <c r="E73" i="26"/>
  <c r="E17" i="14" s="1"/>
  <c r="C76" i="25"/>
  <c r="B16" i="14" s="1"/>
  <c r="E73" i="25"/>
  <c r="E16" i="14" s="1"/>
  <c r="E74" i="25"/>
  <c r="G16" i="14" s="1"/>
  <c r="E75" i="25"/>
  <c r="I16" i="14" s="1"/>
  <c r="C76" i="24"/>
  <c r="B15" i="14" s="1"/>
  <c r="E73" i="24"/>
  <c r="E15" i="14" s="1"/>
  <c r="E75" i="24"/>
  <c r="I15" i="14" s="1"/>
  <c r="E74" i="24"/>
  <c r="G15" i="14" s="1"/>
  <c r="E74" i="23"/>
  <c r="G14" i="14" s="1"/>
  <c r="E75" i="23"/>
  <c r="I14" i="14" s="1"/>
  <c r="C76" i="23"/>
  <c r="B14" i="14" s="1"/>
  <c r="E73" i="23"/>
  <c r="E14" i="14" s="1"/>
  <c r="E74" i="22"/>
  <c r="G13" i="14" s="1"/>
  <c r="E75" i="22"/>
  <c r="I13" i="14" s="1"/>
  <c r="C76" i="22"/>
  <c r="B13" i="14" s="1"/>
  <c r="E73" i="22"/>
  <c r="E13" i="14" s="1"/>
  <c r="C76" i="21"/>
  <c r="B12" i="14" s="1"/>
  <c r="E73" i="21"/>
  <c r="E12" i="14" s="1"/>
  <c r="E74" i="21"/>
  <c r="G12" i="14" s="1"/>
  <c r="E75" i="21"/>
  <c r="I12" i="14" s="1"/>
  <c r="E74" i="20"/>
  <c r="G11" i="14" s="1"/>
  <c r="E75" i="20"/>
  <c r="I11" i="14" s="1"/>
  <c r="C76" i="20"/>
  <c r="B11" i="14" s="1"/>
  <c r="E73" i="20"/>
  <c r="E11" i="14" s="1"/>
  <c r="C76" i="18"/>
  <c r="B9" i="14" s="1"/>
  <c r="E73" i="18"/>
  <c r="E9" i="14" s="1"/>
  <c r="E74" i="18"/>
  <c r="G9" i="14" s="1"/>
  <c r="E75" i="18"/>
  <c r="I9" i="14" s="1"/>
  <c r="E74" i="17"/>
  <c r="G8" i="14" s="1"/>
  <c r="E75" i="17"/>
  <c r="I8" i="14" s="1"/>
  <c r="C76" i="17"/>
  <c r="B8" i="14" s="1"/>
  <c r="E73" i="17"/>
  <c r="E74" i="16"/>
  <c r="G7" i="14" s="1"/>
  <c r="E75" i="16"/>
  <c r="I7" i="14" s="1"/>
  <c r="C76" i="16"/>
  <c r="B7" i="14" s="1"/>
  <c r="E73" i="16"/>
  <c r="E7" i="14" s="1"/>
  <c r="E54" i="15"/>
  <c r="E74" i="15"/>
  <c r="G6" i="14" s="1"/>
  <c r="F6" i="14"/>
  <c r="E51" i="15" l="1"/>
  <c r="E52" i="15"/>
  <c r="E76" i="19"/>
  <c r="C10" i="14" s="1"/>
  <c r="E55" i="18"/>
  <c r="E76" i="17"/>
  <c r="C8" i="14" s="1"/>
  <c r="E8" i="14"/>
  <c r="E76" i="23"/>
  <c r="C14" i="14" s="1"/>
  <c r="E76" i="22"/>
  <c r="C13" i="14" s="1"/>
  <c r="E73" i="15"/>
  <c r="E6" i="14" s="1"/>
  <c r="C76" i="15"/>
  <c r="H6" i="14"/>
  <c r="H19" i="14" s="1"/>
  <c r="E75" i="15"/>
  <c r="I6" i="14" s="1"/>
  <c r="E76" i="26"/>
  <c r="C17" i="14" s="1"/>
  <c r="E76" i="24"/>
  <c r="C15" i="14" s="1"/>
  <c r="E76" i="25"/>
  <c r="C16" i="14" s="1"/>
  <c r="E76" i="21"/>
  <c r="C12" i="14" s="1"/>
  <c r="E76" i="20"/>
  <c r="C11" i="14" s="1"/>
  <c r="E76" i="18"/>
  <c r="C9" i="14" s="1"/>
  <c r="D19" i="14"/>
  <c r="E76" i="16"/>
  <c r="C7" i="14" s="1"/>
  <c r="F19" i="14"/>
  <c r="G19" i="14"/>
  <c r="E50" i="15" l="1"/>
  <c r="E55" i="15" s="1"/>
  <c r="E19" i="14"/>
  <c r="B6" i="14"/>
  <c r="B19" i="14" s="1"/>
  <c r="E76" i="15"/>
  <c r="C6" i="14" s="1"/>
  <c r="C19" i="14" s="1"/>
  <c r="I19" i="14"/>
</calcChain>
</file>

<file path=xl/sharedStrings.xml><?xml version="1.0" encoding="utf-8"?>
<sst xmlns="http://schemas.openxmlformats.org/spreadsheetml/2006/main" count="868" uniqueCount="69">
  <si>
    <t>Stichtag:</t>
  </si>
  <si>
    <t>Pflegestufe</t>
  </si>
  <si>
    <t>Pflegebedarf Minuten/Tag</t>
  </si>
  <si>
    <t>Durchschnitt Minuten/Tag</t>
  </si>
  <si>
    <t>Anzahl Bewohnende</t>
  </si>
  <si>
    <t>1-20</t>
  </si>
  <si>
    <t>21-40</t>
  </si>
  <si>
    <t>41-60</t>
  </si>
  <si>
    <t>61-80</t>
  </si>
  <si>
    <t>81-100</t>
  </si>
  <si>
    <t>101-120</t>
  </si>
  <si>
    <t>121-140</t>
  </si>
  <si>
    <t>141-160</t>
  </si>
  <si>
    <t>161-180</t>
  </si>
  <si>
    <t>181-200</t>
  </si>
  <si>
    <t>201-220</t>
  </si>
  <si>
    <t>220+</t>
  </si>
  <si>
    <t>Summe</t>
  </si>
  <si>
    <t>Führung Leitung Pflege und Betreuung</t>
  </si>
  <si>
    <t>Führung Stationsleitung/Teamleitung</t>
  </si>
  <si>
    <t>Vergleich IST-SOLL VZÄ Pflege und Betreuung</t>
  </si>
  <si>
    <t>Abschluss</t>
  </si>
  <si>
    <t>SOLL-VZÄ</t>
  </si>
  <si>
    <t>Differenz IST-SOLL</t>
  </si>
  <si>
    <t>Grade-Mix</t>
  </si>
  <si>
    <t>Assistenz</t>
  </si>
  <si>
    <t>KLV-a Stunden</t>
  </si>
  <si>
    <t>KLV-b Stunden</t>
  </si>
  <si>
    <t>KLV-c Stunden</t>
  </si>
  <si>
    <t>Praktikantinnen/Praktikanten</t>
  </si>
  <si>
    <t>IST-VZÄ-Total</t>
  </si>
  <si>
    <t>IST-Grade-Mix</t>
  </si>
  <si>
    <t>Einsatztage Temporär-Personal</t>
  </si>
  <si>
    <t>SOLL-VZÄ Pflege und Betreuung</t>
  </si>
  <si>
    <t>Gewichtete VZÄ</t>
  </si>
  <si>
    <t xml:space="preserve">   Diplom HF/FH</t>
  </si>
  <si>
    <t>Lernende AGS EBA</t>
  </si>
  <si>
    <t>Lernende FaGe/FaBe EFZ</t>
  </si>
  <si>
    <t>Studierende HF/FH ohne Vorbildung FaGe/FaBe</t>
  </si>
  <si>
    <t>Studierende HF/FH mit Vorbildung FaGe/FaBe</t>
  </si>
  <si>
    <t>IST-VZÄ Pflege und Betreuung</t>
  </si>
  <si>
    <t>Nicht operatives Pflegepersonal</t>
  </si>
  <si>
    <t>Institution:</t>
  </si>
  <si>
    <r>
      <t xml:space="preserve">VZÄ </t>
    </r>
    <r>
      <rPr>
        <vertAlign val="superscript"/>
        <sz val="10.5"/>
        <rFont val="Arial"/>
        <family val="2"/>
      </rPr>
      <t>1</t>
    </r>
    <r>
      <rPr>
        <sz val="10.5"/>
        <rFont val="Arial"/>
        <family val="2"/>
      </rPr>
      <t xml:space="preserve"> nicht operatives Pflegepersonal</t>
    </r>
  </si>
  <si>
    <t>1: VZÄ-Erläuterung:
Pensum 100% = 1.0 VZÄ
Pensum 50% = 0.5 VZÄ</t>
  </si>
  <si>
    <t>VZÄ Praktikanten/innen; Lernende; Studierende im Praktikum</t>
  </si>
  <si>
    <r>
      <t xml:space="preserve">IST-VZÄ </t>
    </r>
    <r>
      <rPr>
        <vertAlign val="superscript"/>
        <sz val="10.5"/>
        <color theme="1"/>
        <rFont val="Arial"/>
        <family val="2"/>
        <scheme val="minor"/>
      </rPr>
      <t>2</t>
    </r>
  </si>
  <si>
    <t>Ausbildungsverantwortung</t>
  </si>
  <si>
    <t xml:space="preserve">Ambulante Pflegeleistungen Inhouse-Spitex des letzten Monats </t>
  </si>
  <si>
    <r>
      <t xml:space="preserve">Mindest-Stellendotation Pflegeheime
</t>
    </r>
    <r>
      <rPr>
        <i/>
        <sz val="10"/>
        <color theme="1"/>
        <rFont val="Arial"/>
        <family val="2"/>
      </rPr>
      <t>nach Art. XX der Verordnung über die qualitativen Mindestanforderungen (sGS XXX.XX)
und 4.2 des Konzepts qualitative Mindestanforderungen für Pflegeheime</t>
    </r>
  </si>
  <si>
    <r>
      <t xml:space="preserve">Sonstige Funktionen
</t>
    </r>
    <r>
      <rPr>
        <i/>
        <sz val="9"/>
        <color theme="1"/>
        <rFont val="Arial"/>
        <family val="2"/>
      </rPr>
      <t>weitere VZÄ Pflegepersonal ohne direkte Ausführung von Pflegemassnahmen: z.B. RAI/BESA-Experten, Wund-, Hygieneexperten; ohne Aktivierung</t>
    </r>
  </si>
  <si>
    <t>Expertentätigkeit Pflegeexperte/in</t>
  </si>
  <si>
    <t>Stichtag</t>
  </si>
  <si>
    <t>Durchschnitt</t>
  </si>
  <si>
    <t>Mindest-Stellendotation
Jahresdurchschnitt</t>
  </si>
  <si>
    <t>Grade-Mix
Fachpersonal</t>
  </si>
  <si>
    <t>Grade-Mix
Assistenz</t>
  </si>
  <si>
    <t>4: 1425h Verrechenbarkeit pro VZÄ (=80%)</t>
  </si>
  <si>
    <r>
      <t xml:space="preserve">Ambulante Pflegeleistung </t>
    </r>
    <r>
      <rPr>
        <vertAlign val="superscript"/>
        <sz val="10.5"/>
        <color theme="1"/>
        <rFont val="Arial"/>
        <family val="2"/>
      </rPr>
      <t>4</t>
    </r>
  </si>
  <si>
    <t>3: BP-LZP = Fachfrau/Fachmann Langzeitpflege mit Berufsprüfung
EFZ = FaGe/FaBe mit eidgenössischem Fähigkeitszeugnis</t>
  </si>
  <si>
    <r>
      <t>EFZ</t>
    </r>
    <r>
      <rPr>
        <vertAlign val="superscript"/>
        <sz val="10.5"/>
        <color theme="1"/>
        <rFont val="Arial"/>
        <family val="2"/>
        <scheme val="minor"/>
      </rPr>
      <t>3</t>
    </r>
  </si>
  <si>
    <r>
      <t xml:space="preserve">   BP-LZP</t>
    </r>
    <r>
      <rPr>
        <vertAlign val="superscript"/>
        <sz val="10.5"/>
        <color theme="1"/>
        <rFont val="Arial"/>
        <family val="2"/>
        <scheme val="minor"/>
      </rPr>
      <t>3</t>
    </r>
    <r>
      <rPr>
        <sz val="10.5"/>
        <color theme="1"/>
        <rFont val="Arial"/>
        <family val="2"/>
        <scheme val="minor"/>
      </rPr>
      <t>/DN1</t>
    </r>
  </si>
  <si>
    <t>Tertiär gesamt</t>
  </si>
  <si>
    <r>
      <t xml:space="preserve">Mindest-Stellendotation Pflegeheime
</t>
    </r>
    <r>
      <rPr>
        <i/>
        <sz val="10"/>
        <color theme="1"/>
        <rFont val="Arial"/>
        <family val="2"/>
      </rPr>
      <t>nach Art. 11 der Verordnung über die qualitativen Mindestanforderungen (sGS 381.19)
und 2.1 der Richtlinien zu den Qualitätsanforderungen</t>
    </r>
  </si>
  <si>
    <t>Grade-Mix
 Tertiär</t>
  </si>
  <si>
    <t>Stationäre Pflegeleistung</t>
  </si>
  <si>
    <t>Fachpersonal (Tertiär und EFZ)</t>
  </si>
  <si>
    <t>Tertiärpersonal</t>
  </si>
  <si>
    <t>2: operatives und nicht operatives Personal Pflege und Betreuung,
ohne Aktivierung
ohne Praktikantinnen/Praktikanten; Lernende; Studierende (diese werden unter IST-VZÄ-Total automatisch eingerechnet)
Langzeitabsenzen &gt; 30d sind nicht inbegriffen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</si>
</sst>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7" x14ac:knownFonts="1">
    <font>
      <sz val="11"/>
      <color theme="1"/>
      <name val="Arial"/>
      <family val="2"/>
      <scheme val="minor"/>
    </font>
    <font>
      <b/>
      <sz val="14"/>
      <color theme="1"/>
      <name val="Arial"/>
      <family val="2"/>
    </font>
    <font>
      <sz val="10.5"/>
      <color theme="1"/>
      <name val="Arial"/>
      <family val="2"/>
    </font>
    <font>
      <sz val="10.5"/>
      <color theme="0"/>
      <name val="Arial"/>
      <family val="2"/>
    </font>
    <font>
      <sz val="10.5"/>
      <color theme="1"/>
      <name val="Arial"/>
      <family val="2"/>
      <scheme val="minor"/>
    </font>
    <font>
      <sz val="10.5"/>
      <name val="Arial"/>
      <family val="2"/>
    </font>
    <font>
      <i/>
      <vertAlign val="superscript"/>
      <sz val="9"/>
      <color theme="1"/>
      <name val="Arial"/>
      <family val="2"/>
      <scheme val="minor"/>
    </font>
    <font>
      <i/>
      <sz val="9"/>
      <color theme="1"/>
      <name val="Arial"/>
      <family val="2"/>
      <scheme val="minor"/>
    </font>
    <font>
      <vertAlign val="superscript"/>
      <sz val="10.5"/>
      <color theme="1"/>
      <name val="Arial"/>
      <family val="2"/>
      <scheme val="minor"/>
    </font>
    <font>
      <vertAlign val="superscript"/>
      <sz val="10.5"/>
      <color theme="1"/>
      <name val="Arial"/>
      <family val="2"/>
    </font>
    <font>
      <sz val="10.5"/>
      <name val="Arial"/>
      <family val="2"/>
      <scheme val="minor"/>
    </font>
    <font>
      <vertAlign val="superscript"/>
      <sz val="10.5"/>
      <name val="Arial"/>
      <family val="2"/>
    </font>
    <font>
      <i/>
      <sz val="9"/>
      <color theme="1"/>
      <name val="Arial"/>
      <family val="2"/>
    </font>
    <font>
      <i/>
      <sz val="10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Arial"/>
      <family val="2"/>
      <scheme val="minor"/>
    </font>
    <font>
      <b/>
      <sz val="10.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9933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3" fillId="2" borderId="0">
      <alignment wrapText="1"/>
    </xf>
    <xf numFmtId="0" fontId="3" fillId="2" borderId="0">
      <alignment horizontal="center" textRotation="90" wrapText="1"/>
    </xf>
    <xf numFmtId="0" fontId="1" fillId="0" borderId="0">
      <alignment vertical="top"/>
    </xf>
  </cellStyleXfs>
  <cellXfs count="110">
    <xf numFmtId="0" fontId="0" fillId="0" borderId="0" xfId="0"/>
    <xf numFmtId="1" fontId="2" fillId="3" borderId="2" xfId="0" applyNumberFormat="1" applyFont="1" applyFill="1" applyBorder="1" applyProtection="1">
      <protection locked="0"/>
    </xf>
    <xf numFmtId="1" fontId="4" fillId="3" borderId="2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2" fontId="2" fillId="3" borderId="2" xfId="0" applyNumberFormat="1" applyFont="1" applyFill="1" applyBorder="1" applyAlignment="1" applyProtection="1">
      <alignment horizontal="right"/>
      <protection locked="0"/>
    </xf>
    <xf numFmtId="164" fontId="2" fillId="3" borderId="2" xfId="0" applyNumberFormat="1" applyFont="1" applyFill="1" applyBorder="1" applyAlignment="1" applyProtection="1">
      <alignment horizontal="right"/>
      <protection locked="0"/>
    </xf>
    <xf numFmtId="2" fontId="4" fillId="0" borderId="0" xfId="0" applyNumberFormat="1" applyFont="1" applyProtection="1">
      <protection hidden="1"/>
    </xf>
    <xf numFmtId="2" fontId="2" fillId="0" borderId="7" xfId="0" applyNumberFormat="1" applyFont="1" applyBorder="1" applyProtection="1">
      <protection hidden="1"/>
    </xf>
    <xf numFmtId="2" fontId="2" fillId="0" borderId="7" xfId="0" applyNumberFormat="1" applyFont="1" applyBorder="1" applyAlignment="1" applyProtection="1">
      <alignment horizontal="right"/>
      <protection hidden="1"/>
    </xf>
    <xf numFmtId="2" fontId="2" fillId="3" borderId="4" xfId="0" applyNumberFormat="1" applyFont="1" applyFill="1" applyBorder="1" applyAlignment="1" applyProtection="1">
      <alignment horizontal="right"/>
      <protection hidden="1"/>
    </xf>
    <xf numFmtId="2" fontId="2" fillId="3" borderId="14" xfId="0" applyNumberFormat="1" applyFont="1" applyFill="1" applyBorder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vertical="center"/>
      <protection hidden="1"/>
    </xf>
    <xf numFmtId="0" fontId="5" fillId="4" borderId="0" xfId="0" applyFont="1" applyFill="1" applyAlignment="1" applyProtection="1">
      <alignment horizontal="center" vertical="top"/>
      <protection hidden="1"/>
    </xf>
    <xf numFmtId="0" fontId="5" fillId="4" borderId="0" xfId="0" applyFont="1" applyFill="1" applyAlignment="1" applyProtection="1">
      <alignment horizontal="center" vertical="top" wrapText="1"/>
      <protection hidden="1"/>
    </xf>
    <xf numFmtId="0" fontId="5" fillId="4" borderId="7" xfId="0" applyFont="1" applyFill="1" applyBorder="1" applyAlignment="1" applyProtection="1">
      <alignment horizontal="center" vertical="top" wrapText="1"/>
      <protection hidden="1"/>
    </xf>
    <xf numFmtId="14" fontId="2" fillId="0" borderId="0" xfId="0" applyNumberFormat="1" applyFont="1" applyAlignment="1" applyProtection="1">
      <alignment horizontal="center"/>
      <protection hidden="1"/>
    </xf>
    <xf numFmtId="2" fontId="2" fillId="0" borderId="0" xfId="0" applyNumberFormat="1" applyFont="1" applyAlignment="1" applyProtection="1">
      <alignment horizontal="right"/>
      <protection hidden="1"/>
    </xf>
    <xf numFmtId="2" fontId="4" fillId="0" borderId="0" xfId="0" applyNumberFormat="1" applyFont="1" applyAlignment="1" applyProtection="1">
      <alignment horizontal="right"/>
      <protection hidden="1"/>
    </xf>
    <xf numFmtId="2" fontId="4" fillId="0" borderId="7" xfId="0" applyNumberFormat="1" applyFont="1" applyBorder="1" applyAlignment="1" applyProtection="1">
      <alignment horizontal="right"/>
      <protection hidden="1"/>
    </xf>
    <xf numFmtId="0" fontId="2" fillId="0" borderId="0" xfId="0" applyFont="1" applyProtection="1">
      <protection hidden="1"/>
    </xf>
    <xf numFmtId="2" fontId="2" fillId="0" borderId="0" xfId="0" applyNumberFormat="1" applyFont="1" applyProtection="1">
      <protection hidden="1"/>
    </xf>
    <xf numFmtId="2" fontId="4" fillId="0" borderId="7" xfId="0" applyNumberFormat="1" applyFont="1" applyBorder="1" applyProtection="1">
      <protection hidden="1"/>
    </xf>
    <xf numFmtId="0" fontId="16" fillId="3" borderId="4" xfId="0" applyFont="1" applyFill="1" applyBorder="1" applyAlignment="1" applyProtection="1">
      <alignment horizontal="center" vertical="top" wrapText="1"/>
      <protection hidden="1"/>
    </xf>
    <xf numFmtId="14" fontId="2" fillId="3" borderId="2" xfId="0" applyNumberFormat="1" applyFont="1" applyFill="1" applyBorder="1" applyProtection="1">
      <protection locked="0"/>
    </xf>
    <xf numFmtId="0" fontId="4" fillId="3" borderId="11" xfId="0" applyFont="1" applyFill="1" applyBorder="1" applyAlignment="1" applyProtection="1">
      <alignment vertical="center"/>
      <protection locked="0"/>
    </xf>
    <xf numFmtId="0" fontId="4" fillId="3" borderId="12" xfId="0" applyFont="1" applyFill="1" applyBorder="1" applyAlignment="1" applyProtection="1">
      <alignment vertical="center"/>
      <protection locked="0"/>
    </xf>
    <xf numFmtId="0" fontId="4" fillId="3" borderId="13" xfId="0" applyFont="1" applyFill="1" applyBorder="1" applyAlignment="1" applyProtection="1">
      <alignment vertical="center"/>
      <protection locked="0"/>
    </xf>
    <xf numFmtId="2" fontId="4" fillId="0" borderId="16" xfId="0" applyNumberFormat="1" applyFont="1" applyBorder="1" applyProtection="1">
      <protection hidden="1"/>
    </xf>
    <xf numFmtId="0" fontId="5" fillId="4" borderId="3" xfId="0" applyFont="1" applyFill="1" applyBorder="1" applyAlignment="1" applyProtection="1">
      <alignment horizontal="center" vertical="top" wrapText="1"/>
      <protection hidden="1"/>
    </xf>
    <xf numFmtId="2" fontId="4" fillId="0" borderId="3" xfId="0" applyNumberFormat="1" applyFont="1" applyBorder="1" applyAlignment="1" applyProtection="1">
      <alignment horizontal="right"/>
      <protection hidden="1"/>
    </xf>
    <xf numFmtId="0" fontId="2" fillId="0" borderId="0" xfId="0" applyFont="1" applyAlignment="1" applyProtection="1">
      <alignment horizontal="center"/>
      <protection hidden="1"/>
    </xf>
    <xf numFmtId="14" fontId="2" fillId="0" borderId="20" xfId="0" applyNumberFormat="1" applyFont="1" applyBorder="1" applyProtection="1">
      <protection hidden="1"/>
    </xf>
    <xf numFmtId="14" fontId="2" fillId="0" borderId="1" xfId="0" applyNumberFormat="1" applyFont="1" applyBorder="1" applyProtection="1">
      <protection hidden="1"/>
    </xf>
    <xf numFmtId="0" fontId="5" fillId="4" borderId="0" xfId="0" applyFont="1" applyFill="1" applyAlignment="1" applyProtection="1">
      <alignment vertical="top"/>
      <protection hidden="1"/>
    </xf>
    <xf numFmtId="0" fontId="5" fillId="4" borderId="0" xfId="0" applyFont="1" applyFill="1" applyAlignment="1" applyProtection="1">
      <alignment vertical="top" wrapText="1"/>
      <protection hidden="1"/>
    </xf>
    <xf numFmtId="0" fontId="5" fillId="0" borderId="0" xfId="0" applyFont="1" applyAlignment="1" applyProtection="1">
      <alignment vertical="top" wrapText="1"/>
      <protection hidden="1"/>
    </xf>
    <xf numFmtId="49" fontId="2" fillId="0" borderId="0" xfId="0" applyNumberFormat="1" applyFont="1" applyAlignment="1" applyProtection="1">
      <alignment horizontal="center"/>
      <protection hidden="1"/>
    </xf>
    <xf numFmtId="3" fontId="2" fillId="0" borderId="0" xfId="0" applyNumberFormat="1" applyFont="1" applyProtection="1">
      <protection hidden="1"/>
    </xf>
    <xf numFmtId="49" fontId="4" fillId="0" borderId="0" xfId="0" applyNumberFormat="1" applyFont="1" applyAlignment="1" applyProtection="1">
      <alignment horizontal="center"/>
      <protection hidden="1"/>
    </xf>
    <xf numFmtId="0" fontId="5" fillId="0" borderId="4" xfId="0" applyFont="1" applyBorder="1" applyAlignment="1" applyProtection="1">
      <alignment horizontal="center" vertical="top" wrapText="1"/>
      <protection hidden="1"/>
    </xf>
    <xf numFmtId="1" fontId="2" fillId="0" borderId="4" xfId="0" applyNumberFormat="1" applyFont="1" applyBorder="1" applyProtection="1">
      <protection hidden="1"/>
    </xf>
    <xf numFmtId="3" fontId="2" fillId="0" borderId="4" xfId="0" applyNumberFormat="1" applyFont="1" applyBorder="1" applyProtection="1">
      <protection hidden="1"/>
    </xf>
    <xf numFmtId="0" fontId="5" fillId="0" borderId="0" xfId="0" applyFont="1" applyAlignment="1" applyProtection="1">
      <alignment horizontal="center" vertical="top" wrapText="1"/>
      <protection hidden="1"/>
    </xf>
    <xf numFmtId="1" fontId="2" fillId="0" borderId="0" xfId="0" applyNumberFormat="1" applyFont="1" applyProtection="1">
      <protection hidden="1"/>
    </xf>
    <xf numFmtId="0" fontId="4" fillId="0" borderId="1" xfId="0" applyFont="1" applyBorder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4" xfId="0" applyFont="1" applyBorder="1" applyProtection="1">
      <protection hidden="1"/>
    </xf>
    <xf numFmtId="2" fontId="4" fillId="0" borderId="4" xfId="0" applyNumberFormat="1" applyFont="1" applyBorder="1" applyProtection="1">
      <protection hidden="1"/>
    </xf>
    <xf numFmtId="0" fontId="0" fillId="0" borderId="1" xfId="0" applyBorder="1" applyProtection="1">
      <protection hidden="1"/>
    </xf>
    <xf numFmtId="0" fontId="2" fillId="0" borderId="0" xfId="0" applyFont="1" applyAlignment="1" applyProtection="1">
      <alignment horizontal="center" wrapText="1"/>
      <protection hidden="1"/>
    </xf>
    <xf numFmtId="0" fontId="5" fillId="4" borderId="7" xfId="0" applyFon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0" fontId="0" fillId="0" borderId="1" xfId="0" applyBorder="1" applyAlignment="1" applyProtection="1">
      <alignment horizontal="center"/>
      <protection hidden="1"/>
    </xf>
    <xf numFmtId="0" fontId="2" fillId="0" borderId="1" xfId="0" applyFont="1" applyBorder="1" applyProtection="1">
      <protection hidden="1"/>
    </xf>
    <xf numFmtId="0" fontId="4" fillId="0" borderId="5" xfId="0" applyFont="1" applyBorder="1" applyProtection="1">
      <protection hidden="1"/>
    </xf>
    <xf numFmtId="0" fontId="4" fillId="0" borderId="0" xfId="0" applyFont="1" applyAlignment="1" applyProtection="1">
      <alignment wrapText="1"/>
      <protection hidden="1"/>
    </xf>
    <xf numFmtId="2" fontId="4" fillId="0" borderId="19" xfId="0" applyNumberFormat="1" applyFont="1" applyBorder="1" applyProtection="1">
      <protection hidden="1"/>
    </xf>
    <xf numFmtId="165" fontId="4" fillId="0" borderId="4" xfId="0" applyNumberFormat="1" applyFont="1" applyBorder="1" applyProtection="1">
      <protection hidden="1"/>
    </xf>
    <xf numFmtId="0" fontId="2" fillId="0" borderId="18" xfId="0" applyFont="1" applyBorder="1" applyProtection="1">
      <protection hidden="1"/>
    </xf>
    <xf numFmtId="2" fontId="4" fillId="0" borderId="14" xfId="0" applyNumberFormat="1" applyFont="1" applyBorder="1" applyProtection="1">
      <protection hidden="1"/>
    </xf>
    <xf numFmtId="0" fontId="4" fillId="0" borderId="17" xfId="0" applyFont="1" applyBorder="1" applyProtection="1">
      <protection hidden="1"/>
    </xf>
    <xf numFmtId="165" fontId="4" fillId="0" borderId="5" xfId="0" applyNumberFormat="1" applyFont="1" applyBorder="1" applyProtection="1">
      <protection hidden="1"/>
    </xf>
    <xf numFmtId="165" fontId="4" fillId="0" borderId="0" xfId="0" applyNumberFormat="1" applyFont="1" applyProtection="1">
      <protection hidden="1"/>
    </xf>
    <xf numFmtId="2" fontId="2" fillId="0" borderId="1" xfId="0" applyNumberFormat="1" applyFont="1" applyBorder="1" applyProtection="1">
      <protection hidden="1"/>
    </xf>
    <xf numFmtId="164" fontId="2" fillId="0" borderId="1" xfId="0" applyNumberFormat="1" applyFont="1" applyBorder="1" applyProtection="1">
      <protection hidden="1"/>
    </xf>
    <xf numFmtId="2" fontId="2" fillId="0" borderId="4" xfId="0" applyNumberFormat="1" applyFont="1" applyBorder="1" applyProtection="1">
      <protection hidden="1"/>
    </xf>
    <xf numFmtId="165" fontId="2" fillId="0" borderId="4" xfId="0" applyNumberFormat="1" applyFont="1" applyBorder="1" applyProtection="1">
      <protection hidden="1"/>
    </xf>
    <xf numFmtId="0" fontId="5" fillId="0" borderId="0" xfId="0" applyFont="1" applyAlignment="1" applyProtection="1">
      <alignment horizontal="center" vertical="top"/>
      <protection hidden="1"/>
    </xf>
    <xf numFmtId="164" fontId="4" fillId="0" borderId="0" xfId="0" applyNumberFormat="1" applyFont="1" applyProtection="1">
      <protection hidden="1"/>
    </xf>
    <xf numFmtId="0" fontId="4" fillId="0" borderId="8" xfId="0" applyFont="1" applyBorder="1" applyProtection="1">
      <protection hidden="1"/>
    </xf>
    <xf numFmtId="0" fontId="0" fillId="0" borderId="0" xfId="0" applyAlignment="1" applyProtection="1">
      <alignment wrapText="1"/>
      <protection hidden="1"/>
    </xf>
    <xf numFmtId="165" fontId="2" fillId="0" borderId="0" xfId="0" applyNumberFormat="1" applyFont="1" applyAlignment="1" applyProtection="1">
      <alignment horizontal="right"/>
      <protection hidden="1"/>
    </xf>
    <xf numFmtId="2" fontId="0" fillId="0" borderId="4" xfId="0" applyNumberFormat="1" applyBorder="1" applyProtection="1">
      <protection hidden="1"/>
    </xf>
    <xf numFmtId="2" fontId="4" fillId="0" borderId="9" xfId="0" applyNumberFormat="1" applyFont="1" applyBorder="1" applyProtection="1">
      <protection hidden="1"/>
    </xf>
    <xf numFmtId="0" fontId="2" fillId="0" borderId="6" xfId="0" applyFont="1" applyBorder="1" applyProtection="1">
      <protection hidden="1"/>
    </xf>
    <xf numFmtId="165" fontId="2" fillId="0" borderId="6" xfId="0" applyNumberFormat="1" applyFont="1" applyBorder="1" applyAlignment="1" applyProtection="1">
      <alignment horizontal="right"/>
      <protection hidden="1"/>
    </xf>
    <xf numFmtId="2" fontId="4" fillId="0" borderId="6" xfId="0" applyNumberFormat="1" applyFont="1" applyBorder="1" applyProtection="1">
      <protection hidden="1"/>
    </xf>
    <xf numFmtId="2" fontId="0" fillId="0" borderId="6" xfId="0" applyNumberFormat="1" applyBorder="1" applyProtection="1">
      <protection hidden="1"/>
    </xf>
    <xf numFmtId="2" fontId="4" fillId="0" borderId="15" xfId="0" applyNumberFormat="1" applyFont="1" applyBorder="1" applyProtection="1">
      <protection hidden="1"/>
    </xf>
    <xf numFmtId="0" fontId="2" fillId="0" borderId="4" xfId="0" applyFont="1" applyBorder="1" applyProtection="1">
      <protection hidden="1"/>
    </xf>
    <xf numFmtId="165" fontId="2" fillId="0" borderId="4" xfId="0" applyNumberFormat="1" applyFont="1" applyBorder="1" applyAlignment="1" applyProtection="1">
      <alignment horizontal="right"/>
      <protection hidden="1"/>
    </xf>
    <xf numFmtId="2" fontId="2" fillId="0" borderId="4" xfId="0" applyNumberFormat="1" applyFont="1" applyBorder="1" applyAlignment="1" applyProtection="1">
      <alignment horizontal="right"/>
      <protection hidden="1"/>
    </xf>
    <xf numFmtId="2" fontId="2" fillId="0" borderId="10" xfId="0" applyNumberFormat="1" applyFont="1" applyBorder="1" applyAlignment="1" applyProtection="1">
      <alignment horizontal="right"/>
      <protection hidden="1"/>
    </xf>
    <xf numFmtId="0" fontId="0" fillId="3" borderId="2" xfId="0" applyFill="1" applyBorder="1" applyProtection="1">
      <protection locked="0"/>
    </xf>
    <xf numFmtId="0" fontId="4" fillId="0" borderId="0" xfId="0" applyFont="1" applyAlignment="1" applyProtection="1">
      <alignment horizontal="center"/>
      <protection hidden="1"/>
    </xf>
    <xf numFmtId="0" fontId="10" fillId="4" borderId="0" xfId="0" applyFont="1" applyFill="1" applyAlignment="1" applyProtection="1">
      <alignment horizontal="center" wrapText="1"/>
      <protection hidden="1"/>
    </xf>
    <xf numFmtId="0" fontId="4" fillId="0" borderId="3" xfId="0" applyFont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 wrapText="1"/>
      <protection hidden="1"/>
    </xf>
    <xf numFmtId="0" fontId="5" fillId="4" borderId="0" xfId="0" applyFont="1" applyFill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center" wrapText="1"/>
      <protection hidden="1"/>
    </xf>
    <xf numFmtId="0" fontId="2" fillId="0" borderId="0" xfId="0" applyFont="1" applyAlignment="1" applyProtection="1">
      <alignment horizontal="center" vertical="top" wrapText="1"/>
      <protection hidden="1"/>
    </xf>
    <xf numFmtId="0" fontId="2" fillId="0" borderId="3" xfId="0" applyFont="1" applyBorder="1" applyAlignment="1" applyProtection="1">
      <alignment horizontal="center" vertical="top" wrapText="1"/>
      <protection hidden="1"/>
    </xf>
    <xf numFmtId="0" fontId="10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left" vertical="top" wrapText="1"/>
      <protection hidden="1"/>
    </xf>
    <xf numFmtId="0" fontId="7" fillId="0" borderId="6" xfId="0" applyFont="1" applyBorder="1" applyAlignment="1" applyProtection="1">
      <alignment horizontal="center" wrapText="1"/>
      <protection hidden="1"/>
    </xf>
    <xf numFmtId="0" fontId="7" fillId="0" borderId="7" xfId="0" applyFont="1" applyBorder="1" applyAlignment="1" applyProtection="1">
      <alignment horizontal="center" vertical="center" wrapText="1"/>
      <protection hidden="1"/>
    </xf>
    <xf numFmtId="0" fontId="5" fillId="4" borderId="0" xfId="0" applyFont="1" applyFill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5" fillId="0" borderId="4" xfId="0" applyFont="1" applyBorder="1" applyAlignment="1" applyProtection="1">
      <alignment horizontal="center" vertical="top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6" fillId="0" borderId="6" xfId="0" applyFont="1" applyBorder="1" applyAlignment="1" applyProtection="1">
      <alignment horizontal="center" wrapText="1"/>
      <protection hidden="1"/>
    </xf>
    <xf numFmtId="0" fontId="5" fillId="4" borderId="0" xfId="0" applyFont="1" applyFill="1" applyAlignment="1" applyProtection="1">
      <alignment horizontal="center"/>
      <protection hidden="1"/>
    </xf>
    <xf numFmtId="0" fontId="15" fillId="0" borderId="7" xfId="0" applyFont="1" applyBorder="1" applyAlignment="1" applyProtection="1">
      <alignment horizontal="center" wrapText="1"/>
      <protection hidden="1"/>
    </xf>
    <xf numFmtId="0" fontId="15" fillId="0" borderId="3" xfId="0" applyFont="1" applyBorder="1" applyAlignment="1" applyProtection="1">
      <alignment horizontal="center" wrapText="1"/>
      <protection hidden="1"/>
    </xf>
    <xf numFmtId="0" fontId="14" fillId="0" borderId="0" xfId="0" applyFont="1" applyAlignment="1" applyProtection="1">
      <alignment horizontal="center" wrapText="1"/>
      <protection hidden="1"/>
    </xf>
    <xf numFmtId="0" fontId="14" fillId="0" borderId="3" xfId="0" applyFont="1" applyBorder="1" applyAlignment="1" applyProtection="1">
      <alignment horizontal="center" wrapText="1"/>
      <protection hidden="1"/>
    </xf>
    <xf numFmtId="0" fontId="14" fillId="0" borderId="7" xfId="0" applyFont="1" applyBorder="1" applyAlignment="1" applyProtection="1">
      <alignment horizontal="center" wrapText="1"/>
      <protection hidden="1"/>
    </xf>
  </cellXfs>
  <cellStyles count="4">
    <cellStyle name="SG SpaltenKopf" xfId="1" xr:uid="{00000000-0005-0000-0000-000000000000}"/>
    <cellStyle name="SG sSpaltenKopf" xfId="2" xr:uid="{00000000-0005-0000-0000-000001000000}"/>
    <cellStyle name="SG Titel" xfId="3" xr:uid="{00000000-0005-0000-0000-000002000000}"/>
    <cellStyle name="Standard" xfId="0" builtinId="0"/>
  </cellStyles>
  <dxfs count="10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E2EFDA"/>
      <color rgb="FF00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Theme abgedunkelt">
      <a:dk1>
        <a:srgbClr val="000000"/>
      </a:dk1>
      <a:lt1>
        <a:sysClr val="window" lastClr="FFFFFF"/>
      </a:lt1>
      <a:dk2>
        <a:srgbClr val="44546A"/>
      </a:dk2>
      <a:lt2>
        <a:srgbClr val="E7E6E6"/>
      </a:lt2>
      <a:accent1>
        <a:srgbClr val="009933"/>
      </a:accent1>
      <a:accent2>
        <a:srgbClr val="006699"/>
      </a:accent2>
      <a:accent3>
        <a:srgbClr val="CC3333"/>
      </a:accent3>
      <a:accent4>
        <a:srgbClr val="333300"/>
      </a:accent4>
      <a:accent5>
        <a:srgbClr val="003366"/>
      </a:accent5>
      <a:accent6>
        <a:srgbClr val="990033"/>
      </a:accent6>
      <a:hlink>
        <a:srgbClr val="0563C1"/>
      </a:hlink>
      <a:folHlink>
        <a:srgbClr val="800080"/>
      </a:folHlink>
    </a:clrScheme>
    <a:fontScheme name="Theme abgedunkelt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E6C87-40A7-48E3-BDB7-F275C604F9AC}">
  <dimension ref="A1:E77"/>
  <sheetViews>
    <sheetView tabSelected="1" view="pageLayout" topLeftCell="A38" zoomScale="90" zoomScaleNormal="100" zoomScalePageLayoutView="90" workbookViewId="0">
      <selection activeCell="D52" sqref="D52"/>
    </sheetView>
  </sheetViews>
  <sheetFormatPr baseColWidth="10" defaultColWidth="11.125" defaultRowHeight="14.25" x14ac:dyDescent="0.2"/>
  <cols>
    <col min="1" max="1" width="15.5" customWidth="1"/>
    <col min="2" max="2" width="12.125" customWidth="1"/>
    <col min="3" max="3" width="15.875" customWidth="1"/>
    <col min="4" max="4" width="16.125" customWidth="1"/>
    <col min="5" max="5" width="16.75" customWidth="1"/>
  </cols>
  <sheetData>
    <row r="1" spans="1:5" ht="47.25" customHeight="1" x14ac:dyDescent="0.2">
      <c r="A1" s="95" t="s">
        <v>63</v>
      </c>
      <c r="B1" s="95"/>
      <c r="C1" s="95"/>
      <c r="D1" s="95"/>
      <c r="E1" s="95"/>
    </row>
    <row r="2" spans="1:5" ht="13.5" customHeight="1" x14ac:dyDescent="0.2">
      <c r="A2" s="101" t="s">
        <v>42</v>
      </c>
      <c r="B2" s="102"/>
      <c r="C2" s="26"/>
      <c r="D2" s="27"/>
      <c r="E2" s="28"/>
    </row>
    <row r="3" spans="1:5" ht="13.5" customHeight="1" x14ac:dyDescent="0.2">
      <c r="A3" s="99" t="s">
        <v>0</v>
      </c>
      <c r="B3" s="99"/>
      <c r="C3" s="25"/>
      <c r="D3" s="33"/>
      <c r="E3" s="34"/>
    </row>
    <row r="4" spans="1:5" ht="13.5" customHeight="1" x14ac:dyDescent="0.2">
      <c r="A4" s="21"/>
      <c r="B4" s="21"/>
      <c r="C4" s="21"/>
      <c r="D4" s="21"/>
      <c r="E4" s="21"/>
    </row>
    <row r="5" spans="1:5" ht="28.5" customHeight="1" x14ac:dyDescent="0.2">
      <c r="A5" s="35" t="s">
        <v>1</v>
      </c>
      <c r="B5" s="15" t="s">
        <v>2</v>
      </c>
      <c r="C5" s="15" t="s">
        <v>3</v>
      </c>
      <c r="D5" s="36" t="s">
        <v>4</v>
      </c>
      <c r="E5" s="37"/>
    </row>
    <row r="6" spans="1:5" ht="13.5" customHeight="1" x14ac:dyDescent="0.2">
      <c r="A6" s="32">
        <v>1</v>
      </c>
      <c r="B6" s="38" t="s">
        <v>5</v>
      </c>
      <c r="C6" s="32">
        <v>10.5</v>
      </c>
      <c r="D6" s="1"/>
      <c r="E6" s="39"/>
    </row>
    <row r="7" spans="1:5" ht="13.5" customHeight="1" x14ac:dyDescent="0.2">
      <c r="A7" s="32">
        <v>2</v>
      </c>
      <c r="B7" s="38" t="s">
        <v>6</v>
      </c>
      <c r="C7" s="32">
        <v>30.5</v>
      </c>
      <c r="D7" s="1"/>
      <c r="E7" s="39"/>
    </row>
    <row r="8" spans="1:5" ht="13.5" customHeight="1" x14ac:dyDescent="0.2">
      <c r="A8" s="32">
        <v>3</v>
      </c>
      <c r="B8" s="40" t="s">
        <v>7</v>
      </c>
      <c r="C8" s="32">
        <v>50.5</v>
      </c>
      <c r="D8" s="2"/>
      <c r="E8" s="39"/>
    </row>
    <row r="9" spans="1:5" ht="13.5" customHeight="1" x14ac:dyDescent="0.2">
      <c r="A9" s="32">
        <v>4</v>
      </c>
      <c r="B9" s="38" t="s">
        <v>8</v>
      </c>
      <c r="C9" s="32">
        <v>70.5</v>
      </c>
      <c r="D9" s="1"/>
      <c r="E9" s="39"/>
    </row>
    <row r="10" spans="1:5" ht="13.5" customHeight="1" x14ac:dyDescent="0.2">
      <c r="A10" s="32">
        <v>5</v>
      </c>
      <c r="B10" s="38" t="s">
        <v>9</v>
      </c>
      <c r="C10" s="32">
        <v>90.5</v>
      </c>
      <c r="D10" s="1"/>
      <c r="E10" s="39"/>
    </row>
    <row r="11" spans="1:5" ht="13.5" customHeight="1" x14ac:dyDescent="0.2">
      <c r="A11" s="32">
        <v>6</v>
      </c>
      <c r="B11" s="38" t="s">
        <v>10</v>
      </c>
      <c r="C11" s="32">
        <v>110.5</v>
      </c>
      <c r="D11" s="1"/>
      <c r="E11" s="39"/>
    </row>
    <row r="12" spans="1:5" ht="13.5" customHeight="1" x14ac:dyDescent="0.2">
      <c r="A12" s="32">
        <v>7</v>
      </c>
      <c r="B12" s="38" t="s">
        <v>11</v>
      </c>
      <c r="C12" s="32">
        <v>130.5</v>
      </c>
      <c r="D12" s="1"/>
      <c r="E12" s="39"/>
    </row>
    <row r="13" spans="1:5" ht="13.5" customHeight="1" x14ac:dyDescent="0.2">
      <c r="A13" s="32">
        <v>8</v>
      </c>
      <c r="B13" s="38" t="s">
        <v>12</v>
      </c>
      <c r="C13" s="32">
        <v>150.5</v>
      </c>
      <c r="D13" s="1"/>
      <c r="E13" s="39"/>
    </row>
    <row r="14" spans="1:5" ht="13.5" customHeight="1" x14ac:dyDescent="0.2">
      <c r="A14" s="32">
        <v>9</v>
      </c>
      <c r="B14" s="38" t="s">
        <v>13</v>
      </c>
      <c r="C14" s="32">
        <v>170.5</v>
      </c>
      <c r="D14" s="1"/>
      <c r="E14" s="39"/>
    </row>
    <row r="15" spans="1:5" ht="13.5" customHeight="1" x14ac:dyDescent="0.2">
      <c r="A15" s="32">
        <v>10</v>
      </c>
      <c r="B15" s="38" t="s">
        <v>14</v>
      </c>
      <c r="C15" s="32">
        <v>190.5</v>
      </c>
      <c r="D15" s="1"/>
      <c r="E15" s="39"/>
    </row>
    <row r="16" spans="1:5" ht="13.5" customHeight="1" x14ac:dyDescent="0.2">
      <c r="A16" s="32">
        <v>11</v>
      </c>
      <c r="B16" s="38" t="s">
        <v>15</v>
      </c>
      <c r="C16" s="32">
        <v>210.5</v>
      </c>
      <c r="D16" s="1"/>
      <c r="E16" s="39"/>
    </row>
    <row r="17" spans="1:5" ht="13.5" customHeight="1" x14ac:dyDescent="0.2">
      <c r="A17" s="32">
        <v>12</v>
      </c>
      <c r="B17" s="38" t="s">
        <v>16</v>
      </c>
      <c r="C17" s="32">
        <v>230.5</v>
      </c>
      <c r="D17" s="1"/>
      <c r="E17" s="39"/>
    </row>
    <row r="18" spans="1:5" ht="13.5" customHeight="1" x14ac:dyDescent="0.2">
      <c r="A18" s="21"/>
      <c r="B18" s="21"/>
      <c r="C18" s="21"/>
      <c r="D18" s="21"/>
      <c r="E18" s="21"/>
    </row>
    <row r="19" spans="1:5" ht="13.5" customHeight="1" x14ac:dyDescent="0.2">
      <c r="A19" s="21"/>
      <c r="B19" s="21"/>
      <c r="C19" s="41" t="s">
        <v>17</v>
      </c>
      <c r="D19" s="42">
        <f>SUM(D6:D17)</f>
        <v>0</v>
      </c>
      <c r="E19" s="43">
        <f>SUM(E6:E17)</f>
        <v>0</v>
      </c>
    </row>
    <row r="20" spans="1:5" ht="13.5" customHeight="1" x14ac:dyDescent="0.2">
      <c r="A20" s="21"/>
      <c r="B20" s="21"/>
      <c r="C20" s="44"/>
      <c r="D20" s="45"/>
      <c r="E20" s="39"/>
    </row>
    <row r="21" spans="1:5" ht="13.5" customHeight="1" x14ac:dyDescent="0.2">
      <c r="A21" s="46"/>
      <c r="B21" s="46"/>
      <c r="C21" s="46"/>
      <c r="D21" s="46"/>
      <c r="E21" s="46"/>
    </row>
    <row r="22" spans="1:5" ht="13.5" customHeight="1" x14ac:dyDescent="0.2">
      <c r="A22" s="87" t="s">
        <v>48</v>
      </c>
      <c r="B22" s="87"/>
      <c r="C22" s="87"/>
      <c r="D22" s="87"/>
      <c r="E22" s="12"/>
    </row>
    <row r="23" spans="1:5" ht="13.5" customHeight="1" x14ac:dyDescent="0.2">
      <c r="A23" s="86" t="s">
        <v>26</v>
      </c>
      <c r="B23" s="86"/>
      <c r="C23" s="88"/>
      <c r="D23" s="3"/>
      <c r="E23" s="12"/>
    </row>
    <row r="24" spans="1:5" ht="13.5" customHeight="1" x14ac:dyDescent="0.2">
      <c r="A24" s="86" t="s">
        <v>27</v>
      </c>
      <c r="B24" s="86"/>
      <c r="C24" s="88"/>
      <c r="D24" s="3"/>
      <c r="E24" s="12"/>
    </row>
    <row r="25" spans="1:5" ht="13.5" customHeight="1" x14ac:dyDescent="0.2">
      <c r="A25" s="86" t="s">
        <v>28</v>
      </c>
      <c r="B25" s="86"/>
      <c r="C25" s="88"/>
      <c r="D25" s="85"/>
      <c r="E25" s="12"/>
    </row>
    <row r="26" spans="1:5" ht="13.5" customHeight="1" x14ac:dyDescent="0.2">
      <c r="A26" s="12"/>
      <c r="B26" s="12"/>
      <c r="C26" s="12"/>
      <c r="D26" s="12"/>
      <c r="E26" s="12"/>
    </row>
    <row r="27" spans="1:5" ht="13.5" customHeight="1" x14ac:dyDescent="0.2">
      <c r="A27" s="12"/>
      <c r="B27" s="12"/>
      <c r="C27" s="48" t="s">
        <v>17</v>
      </c>
      <c r="D27" s="49">
        <f>SUM(D23:D25)</f>
        <v>0</v>
      </c>
      <c r="E27" s="12"/>
    </row>
    <row r="28" spans="1:5" ht="13.5" customHeight="1" x14ac:dyDescent="0.2">
      <c r="A28" s="12"/>
      <c r="B28" s="12"/>
      <c r="C28" s="12"/>
      <c r="D28" s="6"/>
      <c r="E28" s="12"/>
    </row>
    <row r="29" spans="1:5" ht="13.5" customHeight="1" x14ac:dyDescent="0.2">
      <c r="A29" s="50"/>
      <c r="B29" s="50"/>
      <c r="C29" s="50"/>
      <c r="D29" s="50"/>
      <c r="E29" s="50"/>
    </row>
    <row r="30" spans="1:5" ht="16.5" customHeight="1" x14ac:dyDescent="0.2">
      <c r="A30" s="90" t="s">
        <v>43</v>
      </c>
      <c r="B30" s="90"/>
      <c r="C30" s="90"/>
      <c r="D30" s="90"/>
      <c r="E30" s="11"/>
    </row>
    <row r="31" spans="1:5" ht="13.5" customHeight="1" x14ac:dyDescent="0.2">
      <c r="A31" s="89" t="s">
        <v>18</v>
      </c>
      <c r="B31" s="89"/>
      <c r="C31" s="91"/>
      <c r="D31" s="3"/>
      <c r="E31" s="97" t="s">
        <v>44</v>
      </c>
    </row>
    <row r="32" spans="1:5" ht="13.5" customHeight="1" x14ac:dyDescent="0.2">
      <c r="A32" s="92" t="s">
        <v>19</v>
      </c>
      <c r="B32" s="92"/>
      <c r="C32" s="93"/>
      <c r="D32" s="3"/>
      <c r="E32" s="97"/>
    </row>
    <row r="33" spans="1:5" ht="13.5" customHeight="1" x14ac:dyDescent="0.2">
      <c r="A33" s="89" t="s">
        <v>51</v>
      </c>
      <c r="B33" s="89"/>
      <c r="C33" s="91"/>
      <c r="D33" s="3"/>
      <c r="E33" s="97"/>
    </row>
    <row r="34" spans="1:5" ht="13.5" customHeight="1" x14ac:dyDescent="0.2">
      <c r="A34" s="89" t="s">
        <v>47</v>
      </c>
      <c r="B34" s="89"/>
      <c r="C34" s="91"/>
      <c r="D34" s="3"/>
      <c r="E34" s="97"/>
    </row>
    <row r="35" spans="1:5" ht="48.75" customHeight="1" x14ac:dyDescent="0.2">
      <c r="A35" s="89" t="s">
        <v>50</v>
      </c>
      <c r="B35" s="89"/>
      <c r="C35" s="89"/>
      <c r="D35" s="3"/>
      <c r="E35" s="97"/>
    </row>
    <row r="36" spans="1:5" ht="13.5" customHeight="1" x14ac:dyDescent="0.2">
      <c r="A36" s="51"/>
      <c r="B36" s="51"/>
      <c r="C36" s="51"/>
      <c r="D36" s="21"/>
      <c r="E36" s="11"/>
    </row>
    <row r="37" spans="1:5" ht="13.5" customHeight="1" x14ac:dyDescent="0.2">
      <c r="A37" s="12"/>
      <c r="B37" s="12"/>
      <c r="C37" s="48" t="s">
        <v>17</v>
      </c>
      <c r="D37" s="49">
        <f>SUM(D31:D35)</f>
        <v>0</v>
      </c>
      <c r="E37" s="11"/>
    </row>
    <row r="38" spans="1:5" ht="13.5" customHeight="1" x14ac:dyDescent="0.2">
      <c r="A38" s="104" t="s">
        <v>45</v>
      </c>
      <c r="B38" s="104"/>
      <c r="C38" s="104"/>
      <c r="D38" s="104"/>
      <c r="E38" s="52" t="s">
        <v>34</v>
      </c>
    </row>
    <row r="39" spans="1:5" ht="13.5" customHeight="1" x14ac:dyDescent="0.2">
      <c r="A39" s="99" t="s">
        <v>29</v>
      </c>
      <c r="B39" s="99"/>
      <c r="C39" s="99"/>
      <c r="D39" s="3"/>
      <c r="E39" s="53" t="str">
        <f>IF(D39="","",D39*0.3)</f>
        <v/>
      </c>
    </row>
    <row r="40" spans="1:5" ht="13.5" customHeight="1" x14ac:dyDescent="0.2">
      <c r="A40" s="86" t="s">
        <v>36</v>
      </c>
      <c r="B40" s="86"/>
      <c r="C40" s="86"/>
      <c r="D40" s="3"/>
      <c r="E40" s="53" t="str">
        <f>IF(D40="","",D40*0.3)</f>
        <v/>
      </c>
    </row>
    <row r="41" spans="1:5" ht="13.5" customHeight="1" x14ac:dyDescent="0.2">
      <c r="A41" s="94" t="s">
        <v>37</v>
      </c>
      <c r="B41" s="94"/>
      <c r="C41" s="94"/>
      <c r="D41" s="3"/>
      <c r="E41" s="53" t="str">
        <f>IF(D41="","",D41*0.3)</f>
        <v/>
      </c>
    </row>
    <row r="42" spans="1:5" ht="13.5" customHeight="1" x14ac:dyDescent="0.2">
      <c r="A42" s="86" t="s">
        <v>38</v>
      </c>
      <c r="B42" s="86"/>
      <c r="C42" s="86"/>
      <c r="D42" s="3"/>
      <c r="E42" s="53" t="str">
        <f>IF(D42="","",D42*0.3)</f>
        <v/>
      </c>
    </row>
    <row r="43" spans="1:5" ht="13.5" customHeight="1" x14ac:dyDescent="0.2">
      <c r="A43" s="86" t="s">
        <v>39</v>
      </c>
      <c r="B43" s="86"/>
      <c r="C43" s="86"/>
      <c r="D43" s="3"/>
      <c r="E43" s="53" t="str">
        <f>IF(D43="","",D43*0.3)</f>
        <v/>
      </c>
    </row>
    <row r="44" spans="1:5" ht="13.5" customHeight="1" x14ac:dyDescent="0.2">
      <c r="A44" s="47"/>
      <c r="B44" s="47"/>
      <c r="C44" s="47"/>
      <c r="D44" s="21"/>
      <c r="E44" s="11"/>
    </row>
    <row r="45" spans="1:5" ht="13.5" customHeight="1" x14ac:dyDescent="0.2">
      <c r="A45" s="47"/>
      <c r="B45" s="47"/>
      <c r="C45" s="48" t="s">
        <v>17</v>
      </c>
      <c r="D45" s="49">
        <f>SUM(D39:D43)</f>
        <v>0</v>
      </c>
      <c r="E45" s="49">
        <f>SUM(E39:E43)</f>
        <v>0</v>
      </c>
    </row>
    <row r="46" spans="1:5" ht="13.5" customHeight="1" x14ac:dyDescent="0.2">
      <c r="A46" s="47"/>
      <c r="B46" s="47"/>
      <c r="C46" s="12"/>
      <c r="D46" s="6"/>
      <c r="E46" s="6"/>
    </row>
    <row r="47" spans="1:5" ht="13.5" customHeight="1" x14ac:dyDescent="0.2">
      <c r="A47" s="54"/>
      <c r="B47" s="55"/>
      <c r="C47" s="50"/>
      <c r="D47" s="50"/>
      <c r="E47" s="55"/>
    </row>
    <row r="48" spans="1:5" x14ac:dyDescent="0.2">
      <c r="A48" s="98" t="s">
        <v>40</v>
      </c>
      <c r="B48" s="98"/>
      <c r="C48" s="98"/>
      <c r="D48" s="98"/>
      <c r="E48" s="98"/>
    </row>
    <row r="49" spans="1:5" ht="28.5" customHeight="1" x14ac:dyDescent="0.2">
      <c r="A49" s="56" t="s">
        <v>21</v>
      </c>
      <c r="B49" s="56" t="s">
        <v>46</v>
      </c>
      <c r="C49" s="57" t="s">
        <v>32</v>
      </c>
      <c r="D49" s="12" t="s">
        <v>30</v>
      </c>
      <c r="E49" s="12" t="s">
        <v>31</v>
      </c>
    </row>
    <row r="50" spans="1:5" ht="14.1" customHeight="1" x14ac:dyDescent="0.2">
      <c r="A50" s="12" t="s">
        <v>62</v>
      </c>
      <c r="B50" s="58">
        <f>B51+B52</f>
        <v>0</v>
      </c>
      <c r="C50" s="58">
        <f>C51+C52</f>
        <v>0</v>
      </c>
      <c r="D50" s="49">
        <f>D51+D52</f>
        <v>0</v>
      </c>
      <c r="E50" s="59">
        <f>E51+E52</f>
        <v>0</v>
      </c>
    </row>
    <row r="51" spans="1:5" x14ac:dyDescent="0.2">
      <c r="A51" s="60" t="s">
        <v>35</v>
      </c>
      <c r="B51" s="4"/>
      <c r="C51" s="5"/>
      <c r="D51" s="61">
        <f>B51+(C51/(1781/12/8.4))</f>
        <v>0</v>
      </c>
      <c r="E51" s="59">
        <f>IF(D51=0,0,D51/$D$55)</f>
        <v>0</v>
      </c>
    </row>
    <row r="52" spans="1:5" ht="15.75" x14ac:dyDescent="0.2">
      <c r="A52" s="62" t="s">
        <v>61</v>
      </c>
      <c r="B52" s="4"/>
      <c r="C52" s="5"/>
      <c r="D52" s="29">
        <f>B52+(C52/(1781/12/8.4))</f>
        <v>0</v>
      </c>
      <c r="E52" s="63">
        <f>IF(D52=0,0,D52/$D$55)</f>
        <v>0</v>
      </c>
    </row>
    <row r="53" spans="1:5" ht="15.75" x14ac:dyDescent="0.2">
      <c r="A53" s="12" t="s">
        <v>60</v>
      </c>
      <c r="B53" s="4"/>
      <c r="C53" s="5"/>
      <c r="D53" s="6">
        <f>(B53+(C53/(1781/12/8.4))+SUM(E43))</f>
        <v>0</v>
      </c>
      <c r="E53" s="64">
        <f>IF(D53=0,0,D53/$D$55)</f>
        <v>0</v>
      </c>
    </row>
    <row r="54" spans="1:5" x14ac:dyDescent="0.2">
      <c r="A54" s="21" t="s">
        <v>25</v>
      </c>
      <c r="B54" s="4"/>
      <c r="C54" s="5"/>
      <c r="D54" s="6">
        <f>B54+(C54/(1781/12/8.4))+(SUM(E39:E42))</f>
        <v>0</v>
      </c>
      <c r="E54" s="64">
        <f>IF(D54=0,0,D54/$D$55)</f>
        <v>0</v>
      </c>
    </row>
    <row r="55" spans="1:5" x14ac:dyDescent="0.2">
      <c r="A55" s="21" t="s">
        <v>17</v>
      </c>
      <c r="B55" s="65">
        <f>SUM(B53:B54)+B50</f>
        <v>0</v>
      </c>
      <c r="C55" s="66">
        <f>SUM(C53:C54)+C50</f>
        <v>0</v>
      </c>
      <c r="D55" s="67">
        <f>SUM(D53:D54)+D50</f>
        <v>0</v>
      </c>
      <c r="E55" s="68">
        <f>SUM(E53:E54)+E50</f>
        <v>0</v>
      </c>
    </row>
    <row r="56" spans="1:5" x14ac:dyDescent="0.2">
      <c r="A56" s="21"/>
      <c r="B56" s="21"/>
      <c r="C56" s="21"/>
      <c r="D56" s="12"/>
      <c r="E56" s="12"/>
    </row>
    <row r="57" spans="1:5" ht="58.5" customHeight="1" x14ac:dyDescent="0.2">
      <c r="A57" s="96" t="s">
        <v>68</v>
      </c>
      <c r="B57" s="103"/>
      <c r="C57" s="103"/>
      <c r="D57" s="103"/>
      <c r="E57" s="103"/>
    </row>
    <row r="58" spans="1:5" ht="27.2" customHeight="1" x14ac:dyDescent="0.2">
      <c r="A58" s="96" t="s">
        <v>59</v>
      </c>
      <c r="B58" s="96"/>
      <c r="C58" s="96"/>
      <c r="D58" s="96"/>
      <c r="E58" s="96"/>
    </row>
    <row r="59" spans="1:5" x14ac:dyDescent="0.2">
      <c r="A59" s="11"/>
      <c r="B59" s="11"/>
      <c r="C59" s="11"/>
      <c r="D59" s="11"/>
      <c r="E59" s="11"/>
    </row>
    <row r="60" spans="1:5" x14ac:dyDescent="0.2">
      <c r="A60" s="50"/>
      <c r="B60" s="50"/>
      <c r="C60" s="50"/>
      <c r="D60" s="50"/>
      <c r="E60" s="50"/>
    </row>
    <row r="61" spans="1:5" x14ac:dyDescent="0.2">
      <c r="A61" s="90" t="s">
        <v>33</v>
      </c>
      <c r="B61" s="90"/>
      <c r="C61" s="90"/>
      <c r="D61" s="90"/>
      <c r="E61" s="90"/>
    </row>
    <row r="62" spans="1:5" x14ac:dyDescent="0.2">
      <c r="A62" s="99" t="s">
        <v>65</v>
      </c>
      <c r="B62" s="99"/>
      <c r="C62" s="99"/>
      <c r="D62" s="6">
        <f>SUM((D6*0.06)+(D7*0.17)+(D8*0.24)+(D9*0.35)+(D10*0.45)+(D11*0.54)+(D12*0.64)+(D13*0.72)+(D14*0.83)+(D15*0.91)+(D16*1.01)+(D17*1.29))</f>
        <v>0</v>
      </c>
      <c r="E62" s="21"/>
    </row>
    <row r="63" spans="1:5" ht="15.75" x14ac:dyDescent="0.2">
      <c r="A63" s="99" t="s">
        <v>58</v>
      </c>
      <c r="B63" s="99"/>
      <c r="C63" s="99"/>
      <c r="D63" s="6">
        <f>(D27/(1425/12))</f>
        <v>0</v>
      </c>
      <c r="E63" s="21"/>
    </row>
    <row r="64" spans="1:5" ht="14.25" customHeight="1" x14ac:dyDescent="0.2">
      <c r="A64" s="89" t="s">
        <v>41</v>
      </c>
      <c r="B64" s="89"/>
      <c r="C64" s="89"/>
      <c r="D64" s="6">
        <f>D37</f>
        <v>0</v>
      </c>
      <c r="E64" s="21"/>
    </row>
    <row r="65" spans="1:5" x14ac:dyDescent="0.2">
      <c r="A65" s="47"/>
      <c r="B65" s="47"/>
      <c r="C65" s="11"/>
      <c r="D65" s="12"/>
      <c r="E65" s="11"/>
    </row>
    <row r="66" spans="1:5" x14ac:dyDescent="0.2">
      <c r="A66" s="100" t="s">
        <v>17</v>
      </c>
      <c r="B66" s="100"/>
      <c r="C66" s="100"/>
      <c r="D66" s="49">
        <f>SUM(D62:D64)</f>
        <v>0</v>
      </c>
      <c r="E66" s="11"/>
    </row>
    <row r="67" spans="1:5" x14ac:dyDescent="0.2">
      <c r="A67" s="69"/>
      <c r="B67" s="69"/>
      <c r="C67" s="70"/>
      <c r="D67" s="11"/>
      <c r="E67" s="11"/>
    </row>
    <row r="68" spans="1:5" ht="13.5" customHeight="1" x14ac:dyDescent="0.2">
      <c r="A68" s="96" t="s">
        <v>57</v>
      </c>
      <c r="B68" s="96"/>
      <c r="C68" s="96"/>
      <c r="D68" s="96"/>
      <c r="E68" s="96"/>
    </row>
    <row r="69" spans="1:5" x14ac:dyDescent="0.2">
      <c r="A69" s="69"/>
      <c r="B69" s="69"/>
      <c r="C69" s="70"/>
      <c r="D69" s="11"/>
      <c r="E69" s="11"/>
    </row>
    <row r="70" spans="1:5" x14ac:dyDescent="0.2">
      <c r="A70" s="98" t="s">
        <v>20</v>
      </c>
      <c r="B70" s="98"/>
      <c r="C70" s="98"/>
      <c r="D70" s="98"/>
      <c r="E70" s="98"/>
    </row>
    <row r="71" spans="1:5" x14ac:dyDescent="0.2">
      <c r="A71" s="11"/>
      <c r="B71" s="11"/>
      <c r="C71" s="11"/>
      <c r="D71" s="11"/>
      <c r="E71" s="11"/>
    </row>
    <row r="72" spans="1:5" x14ac:dyDescent="0.2">
      <c r="A72" s="56" t="s">
        <v>21</v>
      </c>
      <c r="B72" s="56" t="s">
        <v>24</v>
      </c>
      <c r="C72" s="56" t="s">
        <v>22</v>
      </c>
      <c r="D72" s="12" t="s">
        <v>30</v>
      </c>
      <c r="E72" s="71" t="s">
        <v>23</v>
      </c>
    </row>
    <row r="73" spans="1:5" ht="28.5" x14ac:dyDescent="0.2">
      <c r="A73" s="72" t="s">
        <v>66</v>
      </c>
      <c r="B73" s="73">
        <f>40%</f>
        <v>0.4</v>
      </c>
      <c r="C73" s="6">
        <f>$D$66*B73</f>
        <v>0</v>
      </c>
      <c r="D73" s="74">
        <f>D50+D53</f>
        <v>0</v>
      </c>
      <c r="E73" s="75" t="str">
        <f>IF(C73=0,"",D73-C73)</f>
        <v/>
      </c>
    </row>
    <row r="74" spans="1:5" x14ac:dyDescent="0.2">
      <c r="A74" s="76" t="s">
        <v>67</v>
      </c>
      <c r="B74" s="77">
        <f>10%</f>
        <v>0.1</v>
      </c>
      <c r="C74" s="78">
        <f>$D$66*B74</f>
        <v>0</v>
      </c>
      <c r="D74" s="79">
        <f>D50</f>
        <v>0</v>
      </c>
      <c r="E74" s="80" t="str">
        <f>IF(C74=0,"",D74-C74)</f>
        <v/>
      </c>
    </row>
    <row r="75" spans="1:5" x14ac:dyDescent="0.2">
      <c r="A75" s="21" t="s">
        <v>25</v>
      </c>
      <c r="B75" s="73">
        <f>60%</f>
        <v>0.6</v>
      </c>
      <c r="C75" s="6">
        <f>$D$66*B75</f>
        <v>0</v>
      </c>
      <c r="D75" s="53">
        <f>D54</f>
        <v>0</v>
      </c>
      <c r="E75" s="75" t="str">
        <f>IF(C75=0,"",D75-C75)</f>
        <v/>
      </c>
    </row>
    <row r="76" spans="1:5" x14ac:dyDescent="0.2">
      <c r="A76" s="81" t="s">
        <v>17</v>
      </c>
      <c r="B76" s="82"/>
      <c r="C76" s="83">
        <f>SUM(C73,C75)</f>
        <v>0</v>
      </c>
      <c r="D76" s="83">
        <f>SUM(D73,D75)</f>
        <v>0</v>
      </c>
      <c r="E76" s="84" t="str">
        <f>IF(SUM(E73,E75)=0,"",SUM(E73,E75))</f>
        <v/>
      </c>
    </row>
    <row r="77" spans="1:5" x14ac:dyDescent="0.2">
      <c r="A77" s="11"/>
      <c r="B77" s="11"/>
      <c r="C77" s="11"/>
      <c r="D77" s="11"/>
      <c r="E77" s="11"/>
    </row>
  </sheetData>
  <sheetProtection algorithmName="SHA-512" hashValue="J2arwhn7qVejtUHFOe4BYfnVWanY27jVyQanyrLnSbnXwVDtK7yl7ReBDs5Fr6HsVs8GG6ZSO5gowDSj8GruRg==" saltValue="mqBMAEeD3dwMOAihWDNhSw==" spinCount="100000" sheet="1" objects="1" scenarios="1"/>
  <mergeCells count="30">
    <mergeCell ref="A1:E1"/>
    <mergeCell ref="A58:E58"/>
    <mergeCell ref="E31:E35"/>
    <mergeCell ref="A70:E70"/>
    <mergeCell ref="A61:E61"/>
    <mergeCell ref="A62:C62"/>
    <mergeCell ref="A64:C64"/>
    <mergeCell ref="A63:C63"/>
    <mergeCell ref="A68:E68"/>
    <mergeCell ref="A66:C66"/>
    <mergeCell ref="A3:B3"/>
    <mergeCell ref="A2:B2"/>
    <mergeCell ref="A57:E57"/>
    <mergeCell ref="A38:D38"/>
    <mergeCell ref="A48:E48"/>
    <mergeCell ref="A39:C39"/>
    <mergeCell ref="A40:C40"/>
    <mergeCell ref="A43:C43"/>
    <mergeCell ref="A22:D22"/>
    <mergeCell ref="A25:C25"/>
    <mergeCell ref="A24:C24"/>
    <mergeCell ref="A23:C23"/>
    <mergeCell ref="A35:C35"/>
    <mergeCell ref="A30:D30"/>
    <mergeCell ref="A31:C31"/>
    <mergeCell ref="A32:C32"/>
    <mergeCell ref="A33:C33"/>
    <mergeCell ref="A34:C34"/>
    <mergeCell ref="A41:C41"/>
    <mergeCell ref="A42:C42"/>
  </mergeCells>
  <conditionalFormatting sqref="B55:D55 C73:D76">
    <cfRule type="cellIs" dxfId="108" priority="4" operator="equal">
      <formula>0</formula>
    </cfRule>
  </conditionalFormatting>
  <conditionalFormatting sqref="B50:E50">
    <cfRule type="cellIs" dxfId="107" priority="1" operator="equal">
      <formula>0</formula>
    </cfRule>
  </conditionalFormatting>
  <conditionalFormatting sqref="D27:D28">
    <cfRule type="cellIs" dxfId="106" priority="8" operator="equal">
      <formula>0</formula>
    </cfRule>
  </conditionalFormatting>
  <conditionalFormatting sqref="D37">
    <cfRule type="cellIs" dxfId="105" priority="7" operator="equal">
      <formula>0</formula>
    </cfRule>
  </conditionalFormatting>
  <conditionalFormatting sqref="D51:D54">
    <cfRule type="cellIs" dxfId="104" priority="5" operator="equal">
      <formula>0</formula>
    </cfRule>
  </conditionalFormatting>
  <conditionalFormatting sqref="D62:D64 D66">
    <cfRule type="cellIs" dxfId="103" priority="2" operator="equal">
      <formula>0</formula>
    </cfRule>
  </conditionalFormatting>
  <conditionalFormatting sqref="D19:E20">
    <cfRule type="cellIs" dxfId="102" priority="9" operator="equal">
      <formula>0</formula>
    </cfRule>
  </conditionalFormatting>
  <conditionalFormatting sqref="D45:E46">
    <cfRule type="cellIs" dxfId="101" priority="6" operator="equal">
      <formula>0</formula>
    </cfRule>
  </conditionalFormatting>
  <conditionalFormatting sqref="E51:E55">
    <cfRule type="cellIs" dxfId="100" priority="3" operator="equal">
      <formula>0</formula>
    </cfRule>
  </conditionalFormatting>
  <pageMargins left="1.1811023622047245" right="0.39370078740157483" top="1.9685039370078741" bottom="0.9055118110236221" header="0.39370078740157483" footer="0.39370078740157483"/>
  <pageSetup paperSize="9" orientation="portrait" r:id="rId1"/>
  <headerFooter scaleWithDoc="0">
    <oddHeader>&amp;L&amp;10Kanton St.Gallen
Gesundheitsdepartement
&amp;"-,Fett" 
Dienst für Pflege und Entwicklung&amp;"-,Standard"
 &amp;R&amp;G</oddHeader>
    <oddFooter>&amp;L&amp;"Arial,Standard"&amp;5&amp;F&amp;R&amp;"Arial,Standard"&amp;10&amp;P/&amp;N</oddFooter>
  </headerFooter>
  <rowBreaks count="1" manualBreakCount="1">
    <brk id="37" max="16383" man="1"/>
  </rowBreak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CC099-C766-427D-9D47-750D406B71E6}">
  <dimension ref="A1:E77"/>
  <sheetViews>
    <sheetView view="pageLayout" topLeftCell="A39" zoomScale="90" zoomScaleNormal="100" zoomScalePageLayoutView="90" workbookViewId="0">
      <selection activeCell="D53" sqref="D53"/>
    </sheetView>
  </sheetViews>
  <sheetFormatPr baseColWidth="10" defaultColWidth="11.125" defaultRowHeight="14.25" x14ac:dyDescent="0.2"/>
  <cols>
    <col min="1" max="1" width="15.5" customWidth="1"/>
    <col min="2" max="2" width="12.125" customWidth="1"/>
    <col min="3" max="3" width="15.875" customWidth="1"/>
    <col min="4" max="4" width="16.125" customWidth="1"/>
    <col min="5" max="5" width="16.75" customWidth="1"/>
  </cols>
  <sheetData>
    <row r="1" spans="1:5" ht="47.25" customHeight="1" x14ac:dyDescent="0.2">
      <c r="A1" s="95" t="s">
        <v>63</v>
      </c>
      <c r="B1" s="95"/>
      <c r="C1" s="95"/>
      <c r="D1" s="95"/>
      <c r="E1" s="95"/>
    </row>
    <row r="2" spans="1:5" ht="13.5" customHeight="1" x14ac:dyDescent="0.2">
      <c r="A2" s="101" t="s">
        <v>42</v>
      </c>
      <c r="B2" s="102"/>
      <c r="C2" s="26"/>
      <c r="D2" s="27"/>
      <c r="E2" s="28"/>
    </row>
    <row r="3" spans="1:5" ht="13.5" customHeight="1" x14ac:dyDescent="0.2">
      <c r="A3" s="99" t="s">
        <v>0</v>
      </c>
      <c r="B3" s="99"/>
      <c r="C3" s="25"/>
      <c r="D3" s="33"/>
      <c r="E3" s="34"/>
    </row>
    <row r="4" spans="1:5" ht="13.5" customHeight="1" x14ac:dyDescent="0.2">
      <c r="A4" s="21"/>
      <c r="B4" s="21"/>
      <c r="C4" s="21"/>
      <c r="D4" s="21"/>
      <c r="E4" s="21"/>
    </row>
    <row r="5" spans="1:5" ht="28.5" customHeight="1" x14ac:dyDescent="0.2">
      <c r="A5" s="35" t="s">
        <v>1</v>
      </c>
      <c r="B5" s="15" t="s">
        <v>2</v>
      </c>
      <c r="C5" s="15" t="s">
        <v>3</v>
      </c>
      <c r="D5" s="36" t="s">
        <v>4</v>
      </c>
      <c r="E5" s="37"/>
    </row>
    <row r="6" spans="1:5" ht="13.5" customHeight="1" x14ac:dyDescent="0.2">
      <c r="A6" s="32">
        <v>1</v>
      </c>
      <c r="B6" s="38" t="s">
        <v>5</v>
      </c>
      <c r="C6" s="32">
        <v>10.5</v>
      </c>
      <c r="D6" s="1"/>
      <c r="E6" s="39"/>
    </row>
    <row r="7" spans="1:5" ht="13.5" customHeight="1" x14ac:dyDescent="0.2">
      <c r="A7" s="32">
        <v>2</v>
      </c>
      <c r="B7" s="38" t="s">
        <v>6</v>
      </c>
      <c r="C7" s="32">
        <v>30.5</v>
      </c>
      <c r="D7" s="1"/>
      <c r="E7" s="39"/>
    </row>
    <row r="8" spans="1:5" ht="13.5" customHeight="1" x14ac:dyDescent="0.2">
      <c r="A8" s="32">
        <v>3</v>
      </c>
      <c r="B8" s="40" t="s">
        <v>7</v>
      </c>
      <c r="C8" s="32">
        <v>50.5</v>
      </c>
      <c r="D8" s="2"/>
      <c r="E8" s="39"/>
    </row>
    <row r="9" spans="1:5" ht="13.5" customHeight="1" x14ac:dyDescent="0.2">
      <c r="A9" s="32">
        <v>4</v>
      </c>
      <c r="B9" s="38" t="s">
        <v>8</v>
      </c>
      <c r="C9" s="32">
        <v>70.5</v>
      </c>
      <c r="D9" s="1"/>
      <c r="E9" s="39"/>
    </row>
    <row r="10" spans="1:5" ht="13.5" customHeight="1" x14ac:dyDescent="0.2">
      <c r="A10" s="32">
        <v>5</v>
      </c>
      <c r="B10" s="38" t="s">
        <v>9</v>
      </c>
      <c r="C10" s="32">
        <v>90.5</v>
      </c>
      <c r="D10" s="1"/>
      <c r="E10" s="39"/>
    </row>
    <row r="11" spans="1:5" ht="13.5" customHeight="1" x14ac:dyDescent="0.2">
      <c r="A11" s="32">
        <v>6</v>
      </c>
      <c r="B11" s="38" t="s">
        <v>10</v>
      </c>
      <c r="C11" s="32">
        <v>110.5</v>
      </c>
      <c r="D11" s="1"/>
      <c r="E11" s="39"/>
    </row>
    <row r="12" spans="1:5" ht="13.5" customHeight="1" x14ac:dyDescent="0.2">
      <c r="A12" s="32">
        <v>7</v>
      </c>
      <c r="B12" s="38" t="s">
        <v>11</v>
      </c>
      <c r="C12" s="32">
        <v>130.5</v>
      </c>
      <c r="D12" s="1"/>
      <c r="E12" s="39"/>
    </row>
    <row r="13" spans="1:5" ht="13.5" customHeight="1" x14ac:dyDescent="0.2">
      <c r="A13" s="32">
        <v>8</v>
      </c>
      <c r="B13" s="38" t="s">
        <v>12</v>
      </c>
      <c r="C13" s="32">
        <v>150.5</v>
      </c>
      <c r="D13" s="1"/>
      <c r="E13" s="39"/>
    </row>
    <row r="14" spans="1:5" ht="13.5" customHeight="1" x14ac:dyDescent="0.2">
      <c r="A14" s="32">
        <v>9</v>
      </c>
      <c r="B14" s="38" t="s">
        <v>13</v>
      </c>
      <c r="C14" s="32">
        <v>170.5</v>
      </c>
      <c r="D14" s="1"/>
      <c r="E14" s="39"/>
    </row>
    <row r="15" spans="1:5" ht="13.5" customHeight="1" x14ac:dyDescent="0.2">
      <c r="A15" s="32">
        <v>10</v>
      </c>
      <c r="B15" s="38" t="s">
        <v>14</v>
      </c>
      <c r="C15" s="32">
        <v>190.5</v>
      </c>
      <c r="D15" s="1"/>
      <c r="E15" s="39"/>
    </row>
    <row r="16" spans="1:5" ht="13.5" customHeight="1" x14ac:dyDescent="0.2">
      <c r="A16" s="32">
        <v>11</v>
      </c>
      <c r="B16" s="38" t="s">
        <v>15</v>
      </c>
      <c r="C16" s="32">
        <v>210.5</v>
      </c>
      <c r="D16" s="1"/>
      <c r="E16" s="39"/>
    </row>
    <row r="17" spans="1:5" ht="13.5" customHeight="1" x14ac:dyDescent="0.2">
      <c r="A17" s="32">
        <v>12</v>
      </c>
      <c r="B17" s="38" t="s">
        <v>16</v>
      </c>
      <c r="C17" s="32">
        <v>230.5</v>
      </c>
      <c r="D17" s="1"/>
      <c r="E17" s="39"/>
    </row>
    <row r="18" spans="1:5" ht="13.5" customHeight="1" x14ac:dyDescent="0.2">
      <c r="A18" s="21"/>
      <c r="B18" s="21"/>
      <c r="C18" s="21"/>
      <c r="D18" s="21"/>
      <c r="E18" s="21"/>
    </row>
    <row r="19" spans="1:5" ht="13.5" customHeight="1" x14ac:dyDescent="0.2">
      <c r="A19" s="21"/>
      <c r="B19" s="21"/>
      <c r="C19" s="41" t="s">
        <v>17</v>
      </c>
      <c r="D19" s="42">
        <f>SUM(D6:D17)</f>
        <v>0</v>
      </c>
      <c r="E19" s="43">
        <f>SUM(E6:E17)</f>
        <v>0</v>
      </c>
    </row>
    <row r="20" spans="1:5" ht="13.5" customHeight="1" x14ac:dyDescent="0.2">
      <c r="A20" s="21"/>
      <c r="B20" s="21"/>
      <c r="C20" s="44"/>
      <c r="D20" s="45"/>
      <c r="E20" s="39"/>
    </row>
    <row r="21" spans="1:5" ht="13.5" customHeight="1" x14ac:dyDescent="0.2">
      <c r="A21" s="46"/>
      <c r="B21" s="46"/>
      <c r="C21" s="46"/>
      <c r="D21" s="46"/>
      <c r="E21" s="46"/>
    </row>
    <row r="22" spans="1:5" ht="13.5" customHeight="1" x14ac:dyDescent="0.2">
      <c r="A22" s="87" t="s">
        <v>48</v>
      </c>
      <c r="B22" s="87"/>
      <c r="C22" s="87"/>
      <c r="D22" s="87"/>
      <c r="E22" s="12"/>
    </row>
    <row r="23" spans="1:5" ht="13.5" customHeight="1" x14ac:dyDescent="0.2">
      <c r="A23" s="86" t="s">
        <v>26</v>
      </c>
      <c r="B23" s="86"/>
      <c r="C23" s="88"/>
      <c r="D23" s="3"/>
      <c r="E23" s="12"/>
    </row>
    <row r="24" spans="1:5" ht="13.5" customHeight="1" x14ac:dyDescent="0.2">
      <c r="A24" s="86" t="s">
        <v>27</v>
      </c>
      <c r="B24" s="86"/>
      <c r="C24" s="88"/>
      <c r="D24" s="3"/>
      <c r="E24" s="12"/>
    </row>
    <row r="25" spans="1:5" ht="13.5" customHeight="1" x14ac:dyDescent="0.2">
      <c r="A25" s="86" t="s">
        <v>28</v>
      </c>
      <c r="B25" s="86"/>
      <c r="C25" s="88"/>
      <c r="D25" s="85"/>
      <c r="E25" s="12"/>
    </row>
    <row r="26" spans="1:5" ht="13.5" customHeight="1" x14ac:dyDescent="0.2">
      <c r="A26" s="12"/>
      <c r="B26" s="12"/>
      <c r="C26" s="12"/>
      <c r="D26" s="12"/>
      <c r="E26" s="12"/>
    </row>
    <row r="27" spans="1:5" ht="13.5" customHeight="1" x14ac:dyDescent="0.2">
      <c r="A27" s="12"/>
      <c r="B27" s="12"/>
      <c r="C27" s="48" t="s">
        <v>17</v>
      </c>
      <c r="D27" s="49">
        <f>SUM(D23:D25)</f>
        <v>0</v>
      </c>
      <c r="E27" s="12"/>
    </row>
    <row r="28" spans="1:5" ht="13.5" customHeight="1" x14ac:dyDescent="0.2">
      <c r="A28" s="12"/>
      <c r="B28" s="12"/>
      <c r="C28" s="12"/>
      <c r="D28" s="6"/>
      <c r="E28" s="12"/>
    </row>
    <row r="29" spans="1:5" ht="13.5" customHeight="1" x14ac:dyDescent="0.2">
      <c r="A29" s="50"/>
      <c r="B29" s="50"/>
      <c r="C29" s="50"/>
      <c r="D29" s="50"/>
      <c r="E29" s="50"/>
    </row>
    <row r="30" spans="1:5" ht="16.5" customHeight="1" x14ac:dyDescent="0.2">
      <c r="A30" s="90" t="s">
        <v>43</v>
      </c>
      <c r="B30" s="90"/>
      <c r="C30" s="90"/>
      <c r="D30" s="90"/>
      <c r="E30" s="11"/>
    </row>
    <row r="31" spans="1:5" ht="13.5" customHeight="1" x14ac:dyDescent="0.2">
      <c r="A31" s="89" t="s">
        <v>18</v>
      </c>
      <c r="B31" s="89"/>
      <c r="C31" s="91"/>
      <c r="D31" s="3"/>
      <c r="E31" s="97" t="s">
        <v>44</v>
      </c>
    </row>
    <row r="32" spans="1:5" ht="13.5" customHeight="1" x14ac:dyDescent="0.2">
      <c r="A32" s="92" t="s">
        <v>19</v>
      </c>
      <c r="B32" s="92"/>
      <c r="C32" s="93"/>
      <c r="D32" s="3"/>
      <c r="E32" s="97"/>
    </row>
    <row r="33" spans="1:5" ht="13.5" customHeight="1" x14ac:dyDescent="0.2">
      <c r="A33" s="89" t="s">
        <v>51</v>
      </c>
      <c r="B33" s="89"/>
      <c r="C33" s="91"/>
      <c r="D33" s="3"/>
      <c r="E33" s="97"/>
    </row>
    <row r="34" spans="1:5" ht="13.5" customHeight="1" x14ac:dyDescent="0.2">
      <c r="A34" s="89" t="s">
        <v>47</v>
      </c>
      <c r="B34" s="89"/>
      <c r="C34" s="91"/>
      <c r="D34" s="3"/>
      <c r="E34" s="97"/>
    </row>
    <row r="35" spans="1:5" ht="48.75" customHeight="1" x14ac:dyDescent="0.2">
      <c r="A35" s="89" t="s">
        <v>50</v>
      </c>
      <c r="B35" s="89"/>
      <c r="C35" s="89"/>
      <c r="D35" s="3"/>
      <c r="E35" s="97"/>
    </row>
    <row r="36" spans="1:5" ht="13.5" customHeight="1" x14ac:dyDescent="0.2">
      <c r="A36" s="51"/>
      <c r="B36" s="51"/>
      <c r="C36" s="51"/>
      <c r="D36" s="21"/>
      <c r="E36" s="11"/>
    </row>
    <row r="37" spans="1:5" ht="13.5" customHeight="1" x14ac:dyDescent="0.2">
      <c r="A37" s="12"/>
      <c r="B37" s="12"/>
      <c r="C37" s="48" t="s">
        <v>17</v>
      </c>
      <c r="D37" s="49">
        <f>SUM(D31:D35)</f>
        <v>0</v>
      </c>
      <c r="E37" s="11"/>
    </row>
    <row r="38" spans="1:5" ht="13.5" customHeight="1" x14ac:dyDescent="0.2">
      <c r="A38" s="104" t="s">
        <v>45</v>
      </c>
      <c r="B38" s="104"/>
      <c r="C38" s="104"/>
      <c r="D38" s="104"/>
      <c r="E38" s="52" t="s">
        <v>34</v>
      </c>
    </row>
    <row r="39" spans="1:5" ht="13.5" customHeight="1" x14ac:dyDescent="0.2">
      <c r="A39" s="99" t="s">
        <v>29</v>
      </c>
      <c r="B39" s="99"/>
      <c r="C39" s="99"/>
      <c r="D39" s="3"/>
      <c r="E39" s="53" t="str">
        <f>IF(D39="","",D39*0.3)</f>
        <v/>
      </c>
    </row>
    <row r="40" spans="1:5" ht="13.5" customHeight="1" x14ac:dyDescent="0.2">
      <c r="A40" s="86" t="s">
        <v>36</v>
      </c>
      <c r="B40" s="86"/>
      <c r="C40" s="86"/>
      <c r="D40" s="3"/>
      <c r="E40" s="53" t="str">
        <f>IF(D40="","",D40*0.3)</f>
        <v/>
      </c>
    </row>
    <row r="41" spans="1:5" ht="13.5" customHeight="1" x14ac:dyDescent="0.2">
      <c r="A41" s="94" t="s">
        <v>37</v>
      </c>
      <c r="B41" s="94"/>
      <c r="C41" s="94"/>
      <c r="D41" s="3"/>
      <c r="E41" s="53" t="str">
        <f>IF(D41="","",D41*0.3)</f>
        <v/>
      </c>
    </row>
    <row r="42" spans="1:5" ht="13.5" customHeight="1" x14ac:dyDescent="0.2">
      <c r="A42" s="86" t="s">
        <v>38</v>
      </c>
      <c r="B42" s="86"/>
      <c r="C42" s="86"/>
      <c r="D42" s="3"/>
      <c r="E42" s="53" t="str">
        <f>IF(D42="","",D42*0.3)</f>
        <v/>
      </c>
    </row>
    <row r="43" spans="1:5" ht="13.5" customHeight="1" x14ac:dyDescent="0.2">
      <c r="A43" s="86" t="s">
        <v>39</v>
      </c>
      <c r="B43" s="86"/>
      <c r="C43" s="86"/>
      <c r="D43" s="3"/>
      <c r="E43" s="53" t="str">
        <f>IF(D43="","",D43*0.3)</f>
        <v/>
      </c>
    </row>
    <row r="44" spans="1:5" ht="13.5" customHeight="1" x14ac:dyDescent="0.2">
      <c r="A44" s="47"/>
      <c r="B44" s="47"/>
      <c r="C44" s="47"/>
      <c r="D44" s="21"/>
      <c r="E44" s="11"/>
    </row>
    <row r="45" spans="1:5" ht="13.5" customHeight="1" x14ac:dyDescent="0.2">
      <c r="A45" s="47"/>
      <c r="B45" s="47"/>
      <c r="C45" s="48" t="s">
        <v>17</v>
      </c>
      <c r="D45" s="49">
        <f>SUM(D39:D43)</f>
        <v>0</v>
      </c>
      <c r="E45" s="49">
        <f>SUM(E39:E43)</f>
        <v>0</v>
      </c>
    </row>
    <row r="46" spans="1:5" ht="13.5" customHeight="1" x14ac:dyDescent="0.2">
      <c r="A46" s="47"/>
      <c r="B46" s="47"/>
      <c r="C46" s="12"/>
      <c r="D46" s="6"/>
      <c r="E46" s="6"/>
    </row>
    <row r="47" spans="1:5" ht="13.5" customHeight="1" x14ac:dyDescent="0.2">
      <c r="A47" s="54"/>
      <c r="B47" s="55"/>
      <c r="C47" s="50"/>
      <c r="D47" s="50"/>
      <c r="E47" s="55"/>
    </row>
    <row r="48" spans="1:5" x14ac:dyDescent="0.2">
      <c r="A48" s="98" t="s">
        <v>40</v>
      </c>
      <c r="B48" s="98"/>
      <c r="C48" s="98"/>
      <c r="D48" s="98"/>
      <c r="E48" s="98"/>
    </row>
    <row r="49" spans="1:5" ht="28.5" customHeight="1" x14ac:dyDescent="0.2">
      <c r="A49" s="56" t="s">
        <v>21</v>
      </c>
      <c r="B49" s="56" t="s">
        <v>46</v>
      </c>
      <c r="C49" s="57" t="s">
        <v>32</v>
      </c>
      <c r="D49" s="12" t="s">
        <v>30</v>
      </c>
      <c r="E49" s="12" t="s">
        <v>31</v>
      </c>
    </row>
    <row r="50" spans="1:5" ht="14.1" customHeight="1" x14ac:dyDescent="0.2">
      <c r="A50" s="12" t="s">
        <v>62</v>
      </c>
      <c r="B50" s="58">
        <f>B51+B52</f>
        <v>0</v>
      </c>
      <c r="C50" s="58">
        <f>C51+C52</f>
        <v>0</v>
      </c>
      <c r="D50" s="49">
        <f>D51+D52</f>
        <v>0</v>
      </c>
      <c r="E50" s="59">
        <f>E51+E52</f>
        <v>0</v>
      </c>
    </row>
    <row r="51" spans="1:5" x14ac:dyDescent="0.2">
      <c r="A51" s="60" t="s">
        <v>35</v>
      </c>
      <c r="B51" s="4"/>
      <c r="C51" s="5"/>
      <c r="D51" s="61">
        <f>B51+(C51/(1781/12/8.4))</f>
        <v>0</v>
      </c>
      <c r="E51" s="59">
        <f>IF(D51=0,0,D51/$D$55)</f>
        <v>0</v>
      </c>
    </row>
    <row r="52" spans="1:5" ht="15.75" x14ac:dyDescent="0.2">
      <c r="A52" s="62" t="s">
        <v>61</v>
      </c>
      <c r="B52" s="4"/>
      <c r="C52" s="5"/>
      <c r="D52" s="29">
        <f>B52+(C52/(1781/12/8.4))</f>
        <v>0</v>
      </c>
      <c r="E52" s="63">
        <f>IF(D52=0,0,D52/$D$55)</f>
        <v>0</v>
      </c>
    </row>
    <row r="53" spans="1:5" ht="15.75" x14ac:dyDescent="0.2">
      <c r="A53" s="12" t="s">
        <v>60</v>
      </c>
      <c r="B53" s="4"/>
      <c r="C53" s="5"/>
      <c r="D53" s="6">
        <f>(B53+(C53/(1781/12/8.4))+SUM(E43))</f>
        <v>0</v>
      </c>
      <c r="E53" s="64">
        <f>IF(D53=0,0,D53/$D$55)</f>
        <v>0</v>
      </c>
    </row>
    <row r="54" spans="1:5" x14ac:dyDescent="0.2">
      <c r="A54" s="21" t="s">
        <v>25</v>
      </c>
      <c r="B54" s="4"/>
      <c r="C54" s="5"/>
      <c r="D54" s="6">
        <f>B54+(C54/(1781/12/8.4))+(SUM(E39:E42))</f>
        <v>0</v>
      </c>
      <c r="E54" s="64">
        <f>IF(D54=0,0,D54/$D$55)</f>
        <v>0</v>
      </c>
    </row>
    <row r="55" spans="1:5" x14ac:dyDescent="0.2">
      <c r="A55" s="21" t="s">
        <v>17</v>
      </c>
      <c r="B55" s="65">
        <f>SUM(B53:B54)+B50</f>
        <v>0</v>
      </c>
      <c r="C55" s="66">
        <f>SUM(C53:C54)+C50</f>
        <v>0</v>
      </c>
      <c r="D55" s="67">
        <f>SUM(D53:D54)+D50</f>
        <v>0</v>
      </c>
      <c r="E55" s="68">
        <f>SUM(E53:E54)+E50</f>
        <v>0</v>
      </c>
    </row>
    <row r="56" spans="1:5" x14ac:dyDescent="0.2">
      <c r="A56" s="21"/>
      <c r="B56" s="21"/>
      <c r="C56" s="21"/>
      <c r="D56" s="12"/>
      <c r="E56" s="12"/>
    </row>
    <row r="57" spans="1:5" ht="58.35" customHeight="1" x14ac:dyDescent="0.2">
      <c r="A57" s="96" t="s">
        <v>68</v>
      </c>
      <c r="B57" s="103"/>
      <c r="C57" s="103"/>
      <c r="D57" s="103"/>
      <c r="E57" s="103"/>
    </row>
    <row r="58" spans="1:5" ht="27.2" customHeight="1" x14ac:dyDescent="0.2">
      <c r="A58" s="96" t="s">
        <v>59</v>
      </c>
      <c r="B58" s="96"/>
      <c r="C58" s="96"/>
      <c r="D58" s="96"/>
      <c r="E58" s="96"/>
    </row>
    <row r="59" spans="1:5" x14ac:dyDescent="0.2">
      <c r="A59" s="11"/>
      <c r="B59" s="11"/>
      <c r="C59" s="11"/>
      <c r="D59" s="11"/>
      <c r="E59" s="11"/>
    </row>
    <row r="60" spans="1:5" x14ac:dyDescent="0.2">
      <c r="A60" s="50"/>
      <c r="B60" s="50"/>
      <c r="C60" s="50"/>
      <c r="D60" s="50"/>
      <c r="E60" s="50"/>
    </row>
    <row r="61" spans="1:5" ht="14.25" customHeight="1" x14ac:dyDescent="0.2">
      <c r="A61" s="90" t="s">
        <v>33</v>
      </c>
      <c r="B61" s="90"/>
      <c r="C61" s="90"/>
      <c r="D61" s="90"/>
      <c r="E61" s="90"/>
    </row>
    <row r="62" spans="1:5" x14ac:dyDescent="0.2">
      <c r="A62" s="99" t="s">
        <v>65</v>
      </c>
      <c r="B62" s="99"/>
      <c r="C62" s="99"/>
      <c r="D62" s="6">
        <f>SUM((D6*0.06)+(D7*0.17)+(D8*0.24)+(D9*0.35)+(D10*0.45)+(D11*0.54)+(D12*0.64)+(D13*0.72)+(D14*0.83)+(D15*0.91)+(D16*1.01)+(D17*1.29))</f>
        <v>0</v>
      </c>
      <c r="E62" s="21"/>
    </row>
    <row r="63" spans="1:5" ht="15.75" x14ac:dyDescent="0.2">
      <c r="A63" s="99" t="s">
        <v>58</v>
      </c>
      <c r="B63" s="99"/>
      <c r="C63" s="99"/>
      <c r="D63" s="6">
        <f>(D27/(1425/12))</f>
        <v>0</v>
      </c>
      <c r="E63" s="21"/>
    </row>
    <row r="64" spans="1:5" ht="14.25" customHeight="1" x14ac:dyDescent="0.2">
      <c r="A64" s="89" t="s">
        <v>41</v>
      </c>
      <c r="B64" s="89"/>
      <c r="C64" s="89"/>
      <c r="D64" s="6">
        <f>D37</f>
        <v>0</v>
      </c>
      <c r="E64" s="21"/>
    </row>
    <row r="65" spans="1:5" x14ac:dyDescent="0.2">
      <c r="A65" s="47"/>
      <c r="B65" s="47"/>
      <c r="C65" s="11"/>
      <c r="D65" s="12"/>
      <c r="E65" s="11"/>
    </row>
    <row r="66" spans="1:5" x14ac:dyDescent="0.2">
      <c r="A66" s="100" t="s">
        <v>17</v>
      </c>
      <c r="B66" s="100"/>
      <c r="C66" s="100"/>
      <c r="D66" s="49">
        <f>SUM(D62:D64)</f>
        <v>0</v>
      </c>
      <c r="E66" s="11"/>
    </row>
    <row r="67" spans="1:5" x14ac:dyDescent="0.2">
      <c r="A67" s="69"/>
      <c r="B67" s="69"/>
      <c r="C67" s="70"/>
      <c r="D67" s="11"/>
      <c r="E67" s="11"/>
    </row>
    <row r="68" spans="1:5" ht="13.5" customHeight="1" x14ac:dyDescent="0.2">
      <c r="A68" s="96" t="s">
        <v>57</v>
      </c>
      <c r="B68" s="96"/>
      <c r="C68" s="96"/>
      <c r="D68" s="96"/>
      <c r="E68" s="96"/>
    </row>
    <row r="69" spans="1:5" ht="13.5" customHeight="1" x14ac:dyDescent="0.2">
      <c r="A69" s="69"/>
      <c r="B69" s="69"/>
      <c r="C69" s="70"/>
      <c r="D69" s="11"/>
      <c r="E69" s="11"/>
    </row>
    <row r="70" spans="1:5" x14ac:dyDescent="0.2">
      <c r="A70" s="98" t="s">
        <v>20</v>
      </c>
      <c r="B70" s="98"/>
      <c r="C70" s="98"/>
      <c r="D70" s="98"/>
      <c r="E70" s="98"/>
    </row>
    <row r="71" spans="1:5" x14ac:dyDescent="0.2">
      <c r="A71" s="11"/>
      <c r="B71" s="11"/>
      <c r="C71" s="11"/>
      <c r="D71" s="11"/>
      <c r="E71" s="11"/>
    </row>
    <row r="72" spans="1:5" x14ac:dyDescent="0.2">
      <c r="A72" s="56" t="s">
        <v>21</v>
      </c>
      <c r="B72" s="56" t="s">
        <v>24</v>
      </c>
      <c r="C72" s="56" t="s">
        <v>22</v>
      </c>
      <c r="D72" s="12" t="s">
        <v>30</v>
      </c>
      <c r="E72" s="71" t="s">
        <v>23</v>
      </c>
    </row>
    <row r="73" spans="1:5" ht="28.5" x14ac:dyDescent="0.2">
      <c r="A73" s="72" t="s">
        <v>66</v>
      </c>
      <c r="B73" s="73">
        <f>40%</f>
        <v>0.4</v>
      </c>
      <c r="C73" s="6">
        <f>$D$66*B73</f>
        <v>0</v>
      </c>
      <c r="D73" s="74">
        <f>D50+D53</f>
        <v>0</v>
      </c>
      <c r="E73" s="75" t="str">
        <f>IF(C73=0,"",D73-C73)</f>
        <v/>
      </c>
    </row>
    <row r="74" spans="1:5" x14ac:dyDescent="0.2">
      <c r="A74" s="76" t="s">
        <v>67</v>
      </c>
      <c r="B74" s="77">
        <f>10%</f>
        <v>0.1</v>
      </c>
      <c r="C74" s="78">
        <f>$D$66*B74</f>
        <v>0</v>
      </c>
      <c r="D74" s="79">
        <f>D50</f>
        <v>0</v>
      </c>
      <c r="E74" s="80" t="str">
        <f>IF(C74=0,"",D74-C74)</f>
        <v/>
      </c>
    </row>
    <row r="75" spans="1:5" x14ac:dyDescent="0.2">
      <c r="A75" s="21" t="s">
        <v>25</v>
      </c>
      <c r="B75" s="73">
        <f>60%</f>
        <v>0.6</v>
      </c>
      <c r="C75" s="6">
        <f>$D$66*B75</f>
        <v>0</v>
      </c>
      <c r="D75" s="53">
        <f>D54</f>
        <v>0</v>
      </c>
      <c r="E75" s="75" t="str">
        <f>IF(C75=0,"",D75-C75)</f>
        <v/>
      </c>
    </row>
    <row r="76" spans="1:5" x14ac:dyDescent="0.2">
      <c r="A76" s="81" t="s">
        <v>17</v>
      </c>
      <c r="B76" s="82"/>
      <c r="C76" s="83">
        <f>SUM(C73,C75)</f>
        <v>0</v>
      </c>
      <c r="D76" s="83">
        <f>SUM(D73,D75)</f>
        <v>0</v>
      </c>
      <c r="E76" s="84" t="str">
        <f>IF(SUM(E73,E75)=0,"",SUM(E73,E75))</f>
        <v/>
      </c>
    </row>
    <row r="77" spans="1:5" x14ac:dyDescent="0.2">
      <c r="A77" s="11"/>
      <c r="B77" s="11"/>
      <c r="C77" s="11"/>
      <c r="D77" s="11"/>
      <c r="E77" s="11"/>
    </row>
  </sheetData>
  <sheetProtection algorithmName="SHA-512" hashValue="eGF/Wzsb0c2B8agKdziUjw1bf84yRRK8n71b7pBiuA0o03B02dN97Pz4xuMu9VTKh7hz/v0uonn56eyn/+be+w==" saltValue="Z4aSEDvy0pCMRF8H5wZbUQ==" spinCount="100000" sheet="1" objects="1" scenarios="1"/>
  <mergeCells count="30">
    <mergeCell ref="A1:E1"/>
    <mergeCell ref="A2:B2"/>
    <mergeCell ref="A3:B3"/>
    <mergeCell ref="A22:D22"/>
    <mergeCell ref="A70:E70"/>
    <mergeCell ref="E31:E35"/>
    <mergeCell ref="A32:C32"/>
    <mergeCell ref="A33:C33"/>
    <mergeCell ref="A34:C34"/>
    <mergeCell ref="A35:C35"/>
    <mergeCell ref="A23:C23"/>
    <mergeCell ref="A24:C24"/>
    <mergeCell ref="A25:C25"/>
    <mergeCell ref="A30:D30"/>
    <mergeCell ref="A31:C31"/>
    <mergeCell ref="A63:C63"/>
    <mergeCell ref="A38:D38"/>
    <mergeCell ref="A39:C39"/>
    <mergeCell ref="A40:C40"/>
    <mergeCell ref="A41:C41"/>
    <mergeCell ref="A42:C42"/>
    <mergeCell ref="A62:C62"/>
    <mergeCell ref="A64:C64"/>
    <mergeCell ref="A66:C66"/>
    <mergeCell ref="A68:E68"/>
    <mergeCell ref="A43:C43"/>
    <mergeCell ref="A48:E48"/>
    <mergeCell ref="A57:E57"/>
    <mergeCell ref="A58:E58"/>
    <mergeCell ref="A61:E61"/>
  </mergeCells>
  <conditionalFormatting sqref="B55:D55 C73:D76">
    <cfRule type="cellIs" dxfId="27" priority="4" operator="equal">
      <formula>0</formula>
    </cfRule>
  </conditionalFormatting>
  <conditionalFormatting sqref="B50:E50">
    <cfRule type="cellIs" dxfId="26" priority="1" operator="equal">
      <formula>0</formula>
    </cfRule>
  </conditionalFormatting>
  <conditionalFormatting sqref="D27:D28">
    <cfRule type="cellIs" dxfId="25" priority="8" operator="equal">
      <formula>0</formula>
    </cfRule>
  </conditionalFormatting>
  <conditionalFormatting sqref="D37">
    <cfRule type="cellIs" dxfId="24" priority="7" operator="equal">
      <formula>0</formula>
    </cfRule>
  </conditionalFormatting>
  <conditionalFormatting sqref="D51:D54">
    <cfRule type="cellIs" dxfId="23" priority="5" operator="equal">
      <formula>0</formula>
    </cfRule>
  </conditionalFormatting>
  <conditionalFormatting sqref="D62:D64 D66">
    <cfRule type="cellIs" dxfId="22" priority="2" operator="equal">
      <formula>0</formula>
    </cfRule>
  </conditionalFormatting>
  <conditionalFormatting sqref="D19:E20">
    <cfRule type="cellIs" dxfId="21" priority="9" operator="equal">
      <formula>0</formula>
    </cfRule>
  </conditionalFormatting>
  <conditionalFormatting sqref="D45:E46">
    <cfRule type="cellIs" dxfId="20" priority="6" operator="equal">
      <formula>0</formula>
    </cfRule>
  </conditionalFormatting>
  <conditionalFormatting sqref="E51:E55">
    <cfRule type="cellIs" dxfId="19" priority="3" operator="equal">
      <formula>0</formula>
    </cfRule>
  </conditionalFormatting>
  <pageMargins left="1.1811023622047245" right="0.39370078740157483" top="1.9685039370078741" bottom="0.9055118110236221" header="0.39370078740157483" footer="0.39370078740157483"/>
  <pageSetup paperSize="9" orientation="portrait" r:id="rId1"/>
  <headerFooter scaleWithDoc="0">
    <oddHeader>&amp;L&amp;10Kanton St.Gallen
Gesundheitsdepartement
&amp;"-,Fett" 
Dienst für Pflege und Entwicklung&amp;"-,Standard"
 &amp;R&amp;G</oddHeader>
    <oddFooter>&amp;L&amp;"Arial,Standard"&amp;5&amp;F&amp;R&amp;"Arial,Standard"&amp;10&amp;P/&amp;N</oddFooter>
  </headerFooter>
  <rowBreaks count="1" manualBreakCount="1">
    <brk id="37" max="16383" man="1"/>
  </row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010D2-AEA7-4678-A3F5-3EACF3790F90}">
  <dimension ref="A1:E77"/>
  <sheetViews>
    <sheetView view="pageLayout" topLeftCell="A39" zoomScale="90" zoomScaleNormal="100" zoomScalePageLayoutView="90" workbookViewId="0">
      <selection activeCell="D54" sqref="D54"/>
    </sheetView>
  </sheetViews>
  <sheetFormatPr baseColWidth="10" defaultColWidth="11.125" defaultRowHeight="14.25" x14ac:dyDescent="0.2"/>
  <cols>
    <col min="1" max="1" width="15.5" customWidth="1"/>
    <col min="2" max="2" width="12.125" customWidth="1"/>
    <col min="3" max="3" width="15.875" customWidth="1"/>
    <col min="4" max="4" width="16.125" customWidth="1"/>
    <col min="5" max="5" width="16.75" customWidth="1"/>
  </cols>
  <sheetData>
    <row r="1" spans="1:5" ht="47.25" customHeight="1" x14ac:dyDescent="0.2">
      <c r="A1" s="95" t="s">
        <v>63</v>
      </c>
      <c r="B1" s="95"/>
      <c r="C1" s="95"/>
      <c r="D1" s="95"/>
      <c r="E1" s="95"/>
    </row>
    <row r="2" spans="1:5" ht="13.5" customHeight="1" x14ac:dyDescent="0.2">
      <c r="A2" s="101" t="s">
        <v>42</v>
      </c>
      <c r="B2" s="102"/>
      <c r="C2" s="26"/>
      <c r="D2" s="27"/>
      <c r="E2" s="28"/>
    </row>
    <row r="3" spans="1:5" ht="13.5" customHeight="1" x14ac:dyDescent="0.2">
      <c r="A3" s="99" t="s">
        <v>0</v>
      </c>
      <c r="B3" s="99"/>
      <c r="C3" s="25"/>
      <c r="D3" s="33"/>
      <c r="E3" s="34"/>
    </row>
    <row r="4" spans="1:5" ht="13.5" customHeight="1" x14ac:dyDescent="0.2">
      <c r="A4" s="21"/>
      <c r="B4" s="21"/>
      <c r="C4" s="21"/>
      <c r="D4" s="21"/>
      <c r="E4" s="21"/>
    </row>
    <row r="5" spans="1:5" ht="28.5" customHeight="1" x14ac:dyDescent="0.2">
      <c r="A5" s="35" t="s">
        <v>1</v>
      </c>
      <c r="B5" s="15" t="s">
        <v>2</v>
      </c>
      <c r="C5" s="15" t="s">
        <v>3</v>
      </c>
      <c r="D5" s="36" t="s">
        <v>4</v>
      </c>
      <c r="E5" s="37"/>
    </row>
    <row r="6" spans="1:5" ht="13.5" customHeight="1" x14ac:dyDescent="0.2">
      <c r="A6" s="32">
        <v>1</v>
      </c>
      <c r="B6" s="38" t="s">
        <v>5</v>
      </c>
      <c r="C6" s="32">
        <v>10.5</v>
      </c>
      <c r="D6" s="1"/>
      <c r="E6" s="39"/>
    </row>
    <row r="7" spans="1:5" ht="13.5" customHeight="1" x14ac:dyDescent="0.2">
      <c r="A7" s="32">
        <v>2</v>
      </c>
      <c r="B7" s="38" t="s">
        <v>6</v>
      </c>
      <c r="C7" s="32">
        <v>30.5</v>
      </c>
      <c r="D7" s="1"/>
      <c r="E7" s="39"/>
    </row>
    <row r="8" spans="1:5" ht="13.5" customHeight="1" x14ac:dyDescent="0.2">
      <c r="A8" s="32">
        <v>3</v>
      </c>
      <c r="B8" s="40" t="s">
        <v>7</v>
      </c>
      <c r="C8" s="32">
        <v>50.5</v>
      </c>
      <c r="D8" s="2"/>
      <c r="E8" s="39"/>
    </row>
    <row r="9" spans="1:5" ht="13.5" customHeight="1" x14ac:dyDescent="0.2">
      <c r="A9" s="32">
        <v>4</v>
      </c>
      <c r="B9" s="38" t="s">
        <v>8</v>
      </c>
      <c r="C9" s="32">
        <v>70.5</v>
      </c>
      <c r="D9" s="1"/>
      <c r="E9" s="39"/>
    </row>
    <row r="10" spans="1:5" ht="13.5" customHeight="1" x14ac:dyDescent="0.2">
      <c r="A10" s="32">
        <v>5</v>
      </c>
      <c r="B10" s="38" t="s">
        <v>9</v>
      </c>
      <c r="C10" s="32">
        <v>90.5</v>
      </c>
      <c r="D10" s="1"/>
      <c r="E10" s="39"/>
    </row>
    <row r="11" spans="1:5" ht="13.5" customHeight="1" x14ac:dyDescent="0.2">
      <c r="A11" s="32">
        <v>6</v>
      </c>
      <c r="B11" s="38" t="s">
        <v>10</v>
      </c>
      <c r="C11" s="32">
        <v>110.5</v>
      </c>
      <c r="D11" s="1"/>
      <c r="E11" s="39"/>
    </row>
    <row r="12" spans="1:5" ht="13.5" customHeight="1" x14ac:dyDescent="0.2">
      <c r="A12" s="32">
        <v>7</v>
      </c>
      <c r="B12" s="38" t="s">
        <v>11</v>
      </c>
      <c r="C12" s="32">
        <v>130.5</v>
      </c>
      <c r="D12" s="1"/>
      <c r="E12" s="39"/>
    </row>
    <row r="13" spans="1:5" ht="13.5" customHeight="1" x14ac:dyDescent="0.2">
      <c r="A13" s="32">
        <v>8</v>
      </c>
      <c r="B13" s="38" t="s">
        <v>12</v>
      </c>
      <c r="C13" s="32">
        <v>150.5</v>
      </c>
      <c r="D13" s="1"/>
      <c r="E13" s="39"/>
    </row>
    <row r="14" spans="1:5" ht="13.5" customHeight="1" x14ac:dyDescent="0.2">
      <c r="A14" s="32">
        <v>9</v>
      </c>
      <c r="B14" s="38" t="s">
        <v>13</v>
      </c>
      <c r="C14" s="32">
        <v>170.5</v>
      </c>
      <c r="D14" s="1"/>
      <c r="E14" s="39"/>
    </row>
    <row r="15" spans="1:5" ht="13.5" customHeight="1" x14ac:dyDescent="0.2">
      <c r="A15" s="32">
        <v>10</v>
      </c>
      <c r="B15" s="38" t="s">
        <v>14</v>
      </c>
      <c r="C15" s="32">
        <v>190.5</v>
      </c>
      <c r="D15" s="1"/>
      <c r="E15" s="39"/>
    </row>
    <row r="16" spans="1:5" ht="13.5" customHeight="1" x14ac:dyDescent="0.2">
      <c r="A16" s="32">
        <v>11</v>
      </c>
      <c r="B16" s="38" t="s">
        <v>15</v>
      </c>
      <c r="C16" s="32">
        <v>210.5</v>
      </c>
      <c r="D16" s="1"/>
      <c r="E16" s="39"/>
    </row>
    <row r="17" spans="1:5" ht="13.5" customHeight="1" x14ac:dyDescent="0.2">
      <c r="A17" s="32">
        <v>12</v>
      </c>
      <c r="B17" s="38" t="s">
        <v>16</v>
      </c>
      <c r="C17" s="32">
        <v>230.5</v>
      </c>
      <c r="D17" s="1"/>
      <c r="E17" s="39"/>
    </row>
    <row r="18" spans="1:5" ht="13.5" customHeight="1" x14ac:dyDescent="0.2">
      <c r="A18" s="21"/>
      <c r="B18" s="21"/>
      <c r="C18" s="21"/>
      <c r="D18" s="21"/>
      <c r="E18" s="21"/>
    </row>
    <row r="19" spans="1:5" ht="13.5" customHeight="1" x14ac:dyDescent="0.2">
      <c r="A19" s="21"/>
      <c r="B19" s="21"/>
      <c r="C19" s="41" t="s">
        <v>17</v>
      </c>
      <c r="D19" s="42">
        <f>SUM(D6:D17)</f>
        <v>0</v>
      </c>
      <c r="E19" s="43">
        <f>SUM(E6:E17)</f>
        <v>0</v>
      </c>
    </row>
    <row r="20" spans="1:5" ht="13.5" customHeight="1" x14ac:dyDescent="0.2">
      <c r="A20" s="21"/>
      <c r="B20" s="21"/>
      <c r="C20" s="44"/>
      <c r="D20" s="45"/>
      <c r="E20" s="39"/>
    </row>
    <row r="21" spans="1:5" ht="13.5" customHeight="1" x14ac:dyDescent="0.2">
      <c r="A21" s="46"/>
      <c r="B21" s="46"/>
      <c r="C21" s="46"/>
      <c r="D21" s="46"/>
      <c r="E21" s="46"/>
    </row>
    <row r="22" spans="1:5" ht="13.5" customHeight="1" x14ac:dyDescent="0.2">
      <c r="A22" s="87" t="s">
        <v>48</v>
      </c>
      <c r="B22" s="87"/>
      <c r="C22" s="87"/>
      <c r="D22" s="87"/>
      <c r="E22" s="12"/>
    </row>
    <row r="23" spans="1:5" ht="13.5" customHeight="1" x14ac:dyDescent="0.2">
      <c r="A23" s="86" t="s">
        <v>26</v>
      </c>
      <c r="B23" s="86"/>
      <c r="C23" s="88"/>
      <c r="D23" s="3"/>
      <c r="E23" s="12"/>
    </row>
    <row r="24" spans="1:5" ht="13.5" customHeight="1" x14ac:dyDescent="0.2">
      <c r="A24" s="86" t="s">
        <v>27</v>
      </c>
      <c r="B24" s="86"/>
      <c r="C24" s="88"/>
      <c r="D24" s="3"/>
      <c r="E24" s="12"/>
    </row>
    <row r="25" spans="1:5" ht="13.5" customHeight="1" x14ac:dyDescent="0.2">
      <c r="A25" s="86" t="s">
        <v>28</v>
      </c>
      <c r="B25" s="86"/>
      <c r="C25" s="88"/>
      <c r="D25" s="85"/>
      <c r="E25" s="12"/>
    </row>
    <row r="26" spans="1:5" ht="13.5" customHeight="1" x14ac:dyDescent="0.2">
      <c r="A26" s="12"/>
      <c r="B26" s="12"/>
      <c r="C26" s="12"/>
      <c r="D26" s="12"/>
      <c r="E26" s="12"/>
    </row>
    <row r="27" spans="1:5" ht="13.5" customHeight="1" x14ac:dyDescent="0.2">
      <c r="A27" s="12"/>
      <c r="B27" s="12"/>
      <c r="C27" s="48" t="s">
        <v>17</v>
      </c>
      <c r="D27" s="49">
        <f>SUM(D23:D25)</f>
        <v>0</v>
      </c>
      <c r="E27" s="12"/>
    </row>
    <row r="28" spans="1:5" ht="13.5" customHeight="1" x14ac:dyDescent="0.2">
      <c r="A28" s="12"/>
      <c r="B28" s="12"/>
      <c r="C28" s="12"/>
      <c r="D28" s="6"/>
      <c r="E28" s="12"/>
    </row>
    <row r="29" spans="1:5" ht="13.5" customHeight="1" x14ac:dyDescent="0.2">
      <c r="A29" s="50"/>
      <c r="B29" s="50"/>
      <c r="C29" s="50"/>
      <c r="D29" s="50"/>
      <c r="E29" s="50"/>
    </row>
    <row r="30" spans="1:5" ht="16.5" customHeight="1" x14ac:dyDescent="0.2">
      <c r="A30" s="90" t="s">
        <v>43</v>
      </c>
      <c r="B30" s="90"/>
      <c r="C30" s="90"/>
      <c r="D30" s="90"/>
      <c r="E30" s="11"/>
    </row>
    <row r="31" spans="1:5" ht="13.5" customHeight="1" x14ac:dyDescent="0.2">
      <c r="A31" s="89" t="s">
        <v>18</v>
      </c>
      <c r="B31" s="89"/>
      <c r="C31" s="91"/>
      <c r="D31" s="3"/>
      <c r="E31" s="97" t="s">
        <v>44</v>
      </c>
    </row>
    <row r="32" spans="1:5" ht="13.5" customHeight="1" x14ac:dyDescent="0.2">
      <c r="A32" s="92" t="s">
        <v>19</v>
      </c>
      <c r="B32" s="92"/>
      <c r="C32" s="93"/>
      <c r="D32" s="3"/>
      <c r="E32" s="97"/>
    </row>
    <row r="33" spans="1:5" ht="13.5" customHeight="1" x14ac:dyDescent="0.2">
      <c r="A33" s="89" t="s">
        <v>51</v>
      </c>
      <c r="B33" s="89"/>
      <c r="C33" s="91"/>
      <c r="D33" s="3"/>
      <c r="E33" s="97"/>
    </row>
    <row r="34" spans="1:5" ht="13.5" customHeight="1" x14ac:dyDescent="0.2">
      <c r="A34" s="89" t="s">
        <v>47</v>
      </c>
      <c r="B34" s="89"/>
      <c r="C34" s="91"/>
      <c r="D34" s="3"/>
      <c r="E34" s="97"/>
    </row>
    <row r="35" spans="1:5" ht="48.75" customHeight="1" x14ac:dyDescent="0.2">
      <c r="A35" s="89" t="s">
        <v>50</v>
      </c>
      <c r="B35" s="89"/>
      <c r="C35" s="89"/>
      <c r="D35" s="3"/>
      <c r="E35" s="97"/>
    </row>
    <row r="36" spans="1:5" ht="13.5" customHeight="1" x14ac:dyDescent="0.2">
      <c r="A36" s="51"/>
      <c r="B36" s="51"/>
      <c r="C36" s="51"/>
      <c r="D36" s="21"/>
      <c r="E36" s="11"/>
    </row>
    <row r="37" spans="1:5" ht="13.5" customHeight="1" x14ac:dyDescent="0.2">
      <c r="A37" s="12"/>
      <c r="B37" s="12"/>
      <c r="C37" s="48" t="s">
        <v>17</v>
      </c>
      <c r="D37" s="49">
        <f>SUM(D31:D35)</f>
        <v>0</v>
      </c>
      <c r="E37" s="11"/>
    </row>
    <row r="38" spans="1:5" ht="13.5" customHeight="1" x14ac:dyDescent="0.2">
      <c r="A38" s="104" t="s">
        <v>45</v>
      </c>
      <c r="B38" s="104"/>
      <c r="C38" s="104"/>
      <c r="D38" s="104"/>
      <c r="E38" s="52" t="s">
        <v>34</v>
      </c>
    </row>
    <row r="39" spans="1:5" ht="13.5" customHeight="1" x14ac:dyDescent="0.2">
      <c r="A39" s="99" t="s">
        <v>29</v>
      </c>
      <c r="B39" s="99"/>
      <c r="C39" s="99"/>
      <c r="D39" s="3"/>
      <c r="E39" s="53" t="str">
        <f>IF(D39="","",D39*0.3)</f>
        <v/>
      </c>
    </row>
    <row r="40" spans="1:5" ht="13.5" customHeight="1" x14ac:dyDescent="0.2">
      <c r="A40" s="86" t="s">
        <v>36</v>
      </c>
      <c r="B40" s="86"/>
      <c r="C40" s="86"/>
      <c r="D40" s="3"/>
      <c r="E40" s="53" t="str">
        <f>IF(D40="","",D40*0.3)</f>
        <v/>
      </c>
    </row>
    <row r="41" spans="1:5" ht="13.5" customHeight="1" x14ac:dyDescent="0.2">
      <c r="A41" s="94" t="s">
        <v>37</v>
      </c>
      <c r="B41" s="94"/>
      <c r="C41" s="94"/>
      <c r="D41" s="3"/>
      <c r="E41" s="53" t="str">
        <f>IF(D41="","",D41*0.3)</f>
        <v/>
      </c>
    </row>
    <row r="42" spans="1:5" ht="13.5" customHeight="1" x14ac:dyDescent="0.2">
      <c r="A42" s="86" t="s">
        <v>38</v>
      </c>
      <c r="B42" s="86"/>
      <c r="C42" s="86"/>
      <c r="D42" s="3"/>
      <c r="E42" s="53" t="str">
        <f>IF(D42="","",D42*0.3)</f>
        <v/>
      </c>
    </row>
    <row r="43" spans="1:5" ht="13.5" customHeight="1" x14ac:dyDescent="0.2">
      <c r="A43" s="86" t="s">
        <v>39</v>
      </c>
      <c r="B43" s="86"/>
      <c r="C43" s="86"/>
      <c r="D43" s="3"/>
      <c r="E43" s="53" t="str">
        <f>IF(D43="","",D43*0.3)</f>
        <v/>
      </c>
    </row>
    <row r="44" spans="1:5" ht="13.5" customHeight="1" x14ac:dyDescent="0.2">
      <c r="A44" s="47"/>
      <c r="B44" s="47"/>
      <c r="C44" s="47"/>
      <c r="D44" s="21"/>
      <c r="E44" s="11"/>
    </row>
    <row r="45" spans="1:5" ht="13.5" customHeight="1" x14ac:dyDescent="0.2">
      <c r="A45" s="47"/>
      <c r="B45" s="47"/>
      <c r="C45" s="48" t="s">
        <v>17</v>
      </c>
      <c r="D45" s="49">
        <f>SUM(D39:D43)</f>
        <v>0</v>
      </c>
      <c r="E45" s="49">
        <f>SUM(E39:E43)</f>
        <v>0</v>
      </c>
    </row>
    <row r="46" spans="1:5" ht="13.5" customHeight="1" x14ac:dyDescent="0.2">
      <c r="A46" s="47"/>
      <c r="B46" s="47"/>
      <c r="C46" s="12"/>
      <c r="D46" s="6"/>
      <c r="E46" s="6"/>
    </row>
    <row r="47" spans="1:5" ht="13.5" customHeight="1" x14ac:dyDescent="0.2">
      <c r="A47" s="54"/>
      <c r="B47" s="55"/>
      <c r="C47" s="50"/>
      <c r="D47" s="50"/>
      <c r="E47" s="55"/>
    </row>
    <row r="48" spans="1:5" x14ac:dyDescent="0.2">
      <c r="A48" s="98" t="s">
        <v>40</v>
      </c>
      <c r="B48" s="98"/>
      <c r="C48" s="98"/>
      <c r="D48" s="98"/>
      <c r="E48" s="98"/>
    </row>
    <row r="49" spans="1:5" ht="28.5" customHeight="1" x14ac:dyDescent="0.2">
      <c r="A49" s="56" t="s">
        <v>21</v>
      </c>
      <c r="B49" s="56" t="s">
        <v>46</v>
      </c>
      <c r="C49" s="57" t="s">
        <v>32</v>
      </c>
      <c r="D49" s="12" t="s">
        <v>30</v>
      </c>
      <c r="E49" s="12" t="s">
        <v>31</v>
      </c>
    </row>
    <row r="50" spans="1:5" ht="14.1" customHeight="1" x14ac:dyDescent="0.2">
      <c r="A50" s="12" t="s">
        <v>62</v>
      </c>
      <c r="B50" s="58">
        <f>B51+B52</f>
        <v>0</v>
      </c>
      <c r="C50" s="58">
        <f>C51+C52</f>
        <v>0</v>
      </c>
      <c r="D50" s="49">
        <f>D51+D52</f>
        <v>0</v>
      </c>
      <c r="E50" s="59">
        <f>E51+E52</f>
        <v>0</v>
      </c>
    </row>
    <row r="51" spans="1:5" x14ac:dyDescent="0.2">
      <c r="A51" s="60" t="s">
        <v>35</v>
      </c>
      <c r="B51" s="4"/>
      <c r="C51" s="5"/>
      <c r="D51" s="61">
        <f>B51+(C51/(1781/12/8.4))</f>
        <v>0</v>
      </c>
      <c r="E51" s="59">
        <f>IF(D51=0,0,D51/$D$55)</f>
        <v>0</v>
      </c>
    </row>
    <row r="52" spans="1:5" ht="15.75" x14ac:dyDescent="0.2">
      <c r="A52" s="62" t="s">
        <v>61</v>
      </c>
      <c r="B52" s="4"/>
      <c r="C52" s="5"/>
      <c r="D52" s="29">
        <f>B52+(C52/(1781/12/8.4))</f>
        <v>0</v>
      </c>
      <c r="E52" s="63">
        <f>IF(D52=0,0,D52/$D$55)</f>
        <v>0</v>
      </c>
    </row>
    <row r="53" spans="1:5" ht="15.75" x14ac:dyDescent="0.2">
      <c r="A53" s="12" t="s">
        <v>60</v>
      </c>
      <c r="B53" s="4"/>
      <c r="C53" s="5"/>
      <c r="D53" s="6">
        <f>(B53+(C53/(1781/12/8.4))+SUM(E43))</f>
        <v>0</v>
      </c>
      <c r="E53" s="64">
        <f>IF(D53=0,0,D53/$D$55)</f>
        <v>0</v>
      </c>
    </row>
    <row r="54" spans="1:5" x14ac:dyDescent="0.2">
      <c r="A54" s="21" t="s">
        <v>25</v>
      </c>
      <c r="B54" s="4"/>
      <c r="C54" s="5"/>
      <c r="D54" s="6">
        <f>B54+(C54/(1781/12/8.4))+(SUM(E39:E42))</f>
        <v>0</v>
      </c>
      <c r="E54" s="64">
        <f>IF(D54=0,0,D54/$D$55)</f>
        <v>0</v>
      </c>
    </row>
    <row r="55" spans="1:5" x14ac:dyDescent="0.2">
      <c r="A55" s="21" t="s">
        <v>17</v>
      </c>
      <c r="B55" s="65">
        <f>SUM(B53:B54)+B50</f>
        <v>0</v>
      </c>
      <c r="C55" s="66">
        <f>SUM(C53:C54)+C50</f>
        <v>0</v>
      </c>
      <c r="D55" s="67">
        <f>SUM(D53:D54)+D50</f>
        <v>0</v>
      </c>
      <c r="E55" s="68">
        <f>SUM(E53:E54)+E50</f>
        <v>0</v>
      </c>
    </row>
    <row r="56" spans="1:5" x14ac:dyDescent="0.2">
      <c r="A56" s="21"/>
      <c r="B56" s="21"/>
      <c r="C56" s="21"/>
      <c r="D56" s="12"/>
      <c r="E56" s="12"/>
    </row>
    <row r="57" spans="1:5" ht="58.35" customHeight="1" x14ac:dyDescent="0.2">
      <c r="A57" s="96" t="s">
        <v>68</v>
      </c>
      <c r="B57" s="103"/>
      <c r="C57" s="103"/>
      <c r="D57" s="103"/>
      <c r="E57" s="103"/>
    </row>
    <row r="58" spans="1:5" ht="27.2" customHeight="1" x14ac:dyDescent="0.2">
      <c r="A58" s="96" t="s">
        <v>59</v>
      </c>
      <c r="B58" s="96"/>
      <c r="C58" s="96"/>
      <c r="D58" s="96"/>
      <c r="E58" s="96"/>
    </row>
    <row r="59" spans="1:5" x14ac:dyDescent="0.2">
      <c r="A59" s="11"/>
      <c r="B59" s="11"/>
      <c r="C59" s="11"/>
      <c r="D59" s="11"/>
      <c r="E59" s="11"/>
    </row>
    <row r="60" spans="1:5" x14ac:dyDescent="0.2">
      <c r="A60" s="50"/>
      <c r="B60" s="50"/>
      <c r="C60" s="50"/>
      <c r="D60" s="50"/>
      <c r="E60" s="50"/>
    </row>
    <row r="61" spans="1:5" ht="14.25" customHeight="1" x14ac:dyDescent="0.2">
      <c r="A61" s="90" t="s">
        <v>33</v>
      </c>
      <c r="B61" s="90"/>
      <c r="C61" s="90"/>
      <c r="D61" s="90"/>
      <c r="E61" s="90"/>
    </row>
    <row r="62" spans="1:5" x14ac:dyDescent="0.2">
      <c r="A62" s="99" t="s">
        <v>65</v>
      </c>
      <c r="B62" s="99"/>
      <c r="C62" s="99"/>
      <c r="D62" s="6">
        <f>SUM((D6*0.06)+(D7*0.17)+(D8*0.24)+(D9*0.35)+(D10*0.45)+(D11*0.54)+(D12*0.64)+(D13*0.72)+(D14*0.83)+(D15*0.91)+(D16*1.01)+(D17*1.29))</f>
        <v>0</v>
      </c>
      <c r="E62" s="21"/>
    </row>
    <row r="63" spans="1:5" ht="15.75" x14ac:dyDescent="0.2">
      <c r="A63" s="99" t="s">
        <v>58</v>
      </c>
      <c r="B63" s="99"/>
      <c r="C63" s="99"/>
      <c r="D63" s="6">
        <f>(D27/(1425/12))</f>
        <v>0</v>
      </c>
      <c r="E63" s="21"/>
    </row>
    <row r="64" spans="1:5" ht="14.25" customHeight="1" x14ac:dyDescent="0.2">
      <c r="A64" s="89" t="s">
        <v>41</v>
      </c>
      <c r="B64" s="89"/>
      <c r="C64" s="89"/>
      <c r="D64" s="6">
        <f>D37</f>
        <v>0</v>
      </c>
      <c r="E64" s="21"/>
    </row>
    <row r="65" spans="1:5" x14ac:dyDescent="0.2">
      <c r="A65" s="47"/>
      <c r="B65" s="47"/>
      <c r="C65" s="11"/>
      <c r="D65" s="12"/>
      <c r="E65" s="11"/>
    </row>
    <row r="66" spans="1:5" x14ac:dyDescent="0.2">
      <c r="A66" s="100" t="s">
        <v>17</v>
      </c>
      <c r="B66" s="100"/>
      <c r="C66" s="100"/>
      <c r="D66" s="49">
        <f>SUM(D62:D64)</f>
        <v>0</v>
      </c>
      <c r="E66" s="11"/>
    </row>
    <row r="67" spans="1:5" x14ac:dyDescent="0.2">
      <c r="A67" s="69"/>
      <c r="B67" s="69"/>
      <c r="C67" s="70"/>
      <c r="D67" s="11"/>
      <c r="E67" s="11"/>
    </row>
    <row r="68" spans="1:5" ht="13.5" customHeight="1" x14ac:dyDescent="0.2">
      <c r="A68" s="96" t="s">
        <v>57</v>
      </c>
      <c r="B68" s="96"/>
      <c r="C68" s="96"/>
      <c r="D68" s="96"/>
      <c r="E68" s="96"/>
    </row>
    <row r="69" spans="1:5" ht="13.5" customHeight="1" x14ac:dyDescent="0.2">
      <c r="A69" s="69"/>
      <c r="B69" s="69"/>
      <c r="C69" s="70"/>
      <c r="D69" s="11"/>
      <c r="E69" s="11"/>
    </row>
    <row r="70" spans="1:5" x14ac:dyDescent="0.2">
      <c r="A70" s="98" t="s">
        <v>20</v>
      </c>
      <c r="B70" s="98"/>
      <c r="C70" s="98"/>
      <c r="D70" s="98"/>
      <c r="E70" s="98"/>
    </row>
    <row r="71" spans="1:5" x14ac:dyDescent="0.2">
      <c r="A71" s="11"/>
      <c r="B71" s="11"/>
      <c r="C71" s="11"/>
      <c r="D71" s="11"/>
      <c r="E71" s="11"/>
    </row>
    <row r="72" spans="1:5" x14ac:dyDescent="0.2">
      <c r="A72" s="56" t="s">
        <v>21</v>
      </c>
      <c r="B72" s="56" t="s">
        <v>24</v>
      </c>
      <c r="C72" s="56" t="s">
        <v>22</v>
      </c>
      <c r="D72" s="12" t="s">
        <v>30</v>
      </c>
      <c r="E72" s="71" t="s">
        <v>23</v>
      </c>
    </row>
    <row r="73" spans="1:5" ht="28.5" x14ac:dyDescent="0.2">
      <c r="A73" s="72" t="s">
        <v>66</v>
      </c>
      <c r="B73" s="73">
        <f>40%</f>
        <v>0.4</v>
      </c>
      <c r="C73" s="6">
        <f>$D$66*B73</f>
        <v>0</v>
      </c>
      <c r="D73" s="74">
        <f>D50+D53</f>
        <v>0</v>
      </c>
      <c r="E73" s="75" t="str">
        <f>IF(C73=0,"",D73-C73)</f>
        <v/>
      </c>
    </row>
    <row r="74" spans="1:5" x14ac:dyDescent="0.2">
      <c r="A74" s="76" t="s">
        <v>67</v>
      </c>
      <c r="B74" s="77">
        <f>10%</f>
        <v>0.1</v>
      </c>
      <c r="C74" s="78">
        <f>$D$66*B74</f>
        <v>0</v>
      </c>
      <c r="D74" s="79">
        <f>D50</f>
        <v>0</v>
      </c>
      <c r="E74" s="80" t="str">
        <f>IF(C74=0,"",D74-C74)</f>
        <v/>
      </c>
    </row>
    <row r="75" spans="1:5" x14ac:dyDescent="0.2">
      <c r="A75" s="21" t="s">
        <v>25</v>
      </c>
      <c r="B75" s="73">
        <f>60%</f>
        <v>0.6</v>
      </c>
      <c r="C75" s="6">
        <f>$D$66*B75</f>
        <v>0</v>
      </c>
      <c r="D75" s="53">
        <f>D54</f>
        <v>0</v>
      </c>
      <c r="E75" s="75" t="str">
        <f>IF(C75=0,"",D75-C75)</f>
        <v/>
      </c>
    </row>
    <row r="76" spans="1:5" x14ac:dyDescent="0.2">
      <c r="A76" s="81" t="s">
        <v>17</v>
      </c>
      <c r="B76" s="82"/>
      <c r="C76" s="83">
        <f>SUM(C73,C75)</f>
        <v>0</v>
      </c>
      <c r="D76" s="83">
        <f>SUM(D73,D75)</f>
        <v>0</v>
      </c>
      <c r="E76" s="84" t="str">
        <f>IF(SUM(E73,E75)=0,"",SUM(E73,E75))</f>
        <v/>
      </c>
    </row>
    <row r="77" spans="1:5" x14ac:dyDescent="0.2">
      <c r="A77" s="11"/>
      <c r="B77" s="11"/>
      <c r="C77" s="11"/>
      <c r="D77" s="11"/>
      <c r="E77" s="11"/>
    </row>
  </sheetData>
  <sheetProtection algorithmName="SHA-512" hashValue="iJXWz0yN6oDoGYilcO46AVBwMqA8nkSHpzMMJWt/GhL8Vc+eaFRK1opCn8QvqpnIs5ei0Az0fiqlrIGch5VAlg==" saltValue="4L5CmpOiDxQkq7brx35lLw==" spinCount="100000" sheet="1" objects="1" scenarios="1"/>
  <mergeCells count="30">
    <mergeCell ref="A1:E1"/>
    <mergeCell ref="A2:B2"/>
    <mergeCell ref="A3:B3"/>
    <mergeCell ref="A22:D22"/>
    <mergeCell ref="A70:E70"/>
    <mergeCell ref="E31:E35"/>
    <mergeCell ref="A32:C32"/>
    <mergeCell ref="A33:C33"/>
    <mergeCell ref="A34:C34"/>
    <mergeCell ref="A35:C35"/>
    <mergeCell ref="A23:C23"/>
    <mergeCell ref="A24:C24"/>
    <mergeCell ref="A25:C25"/>
    <mergeCell ref="A30:D30"/>
    <mergeCell ref="A31:C31"/>
    <mergeCell ref="A63:C63"/>
    <mergeCell ref="A38:D38"/>
    <mergeCell ref="A39:C39"/>
    <mergeCell ref="A40:C40"/>
    <mergeCell ref="A41:C41"/>
    <mergeCell ref="A42:C42"/>
    <mergeCell ref="A62:C62"/>
    <mergeCell ref="A64:C64"/>
    <mergeCell ref="A66:C66"/>
    <mergeCell ref="A68:E68"/>
    <mergeCell ref="A43:C43"/>
    <mergeCell ref="A48:E48"/>
    <mergeCell ref="A57:E57"/>
    <mergeCell ref="A58:E58"/>
    <mergeCell ref="A61:E61"/>
  </mergeCells>
  <conditionalFormatting sqref="B55:D55 C73:D76">
    <cfRule type="cellIs" dxfId="18" priority="4" operator="equal">
      <formula>0</formula>
    </cfRule>
  </conditionalFormatting>
  <conditionalFormatting sqref="B50:E50">
    <cfRule type="cellIs" dxfId="17" priority="1" operator="equal">
      <formula>0</formula>
    </cfRule>
  </conditionalFormatting>
  <conditionalFormatting sqref="D27:D28">
    <cfRule type="cellIs" dxfId="16" priority="8" operator="equal">
      <formula>0</formula>
    </cfRule>
  </conditionalFormatting>
  <conditionalFormatting sqref="D37">
    <cfRule type="cellIs" dxfId="15" priority="7" operator="equal">
      <formula>0</formula>
    </cfRule>
  </conditionalFormatting>
  <conditionalFormatting sqref="D51:D54">
    <cfRule type="cellIs" dxfId="14" priority="5" operator="equal">
      <formula>0</formula>
    </cfRule>
  </conditionalFormatting>
  <conditionalFormatting sqref="D62:D64 D66">
    <cfRule type="cellIs" dxfId="13" priority="2" operator="equal">
      <formula>0</formula>
    </cfRule>
  </conditionalFormatting>
  <conditionalFormatting sqref="D19:E20">
    <cfRule type="cellIs" dxfId="12" priority="9" operator="equal">
      <formula>0</formula>
    </cfRule>
  </conditionalFormatting>
  <conditionalFormatting sqref="D45:E46">
    <cfRule type="cellIs" dxfId="11" priority="6" operator="equal">
      <formula>0</formula>
    </cfRule>
  </conditionalFormatting>
  <conditionalFormatting sqref="E51:E55">
    <cfRule type="cellIs" dxfId="10" priority="3" operator="equal">
      <formula>0</formula>
    </cfRule>
  </conditionalFormatting>
  <pageMargins left="1.1811023622047245" right="0.39370078740157483" top="1.9685039370078741" bottom="0.9055118110236221" header="0.39370078740157483" footer="0.39370078740157483"/>
  <pageSetup paperSize="9" orientation="portrait" r:id="rId1"/>
  <headerFooter scaleWithDoc="0">
    <oddHeader>&amp;L&amp;10Kanton St.Gallen
Gesundheitsdepartement
&amp;"-,Fett" 
Dienst für Pflege und Entwicklung&amp;"-,Standard"
 &amp;R&amp;G</oddHeader>
    <oddFooter>&amp;L&amp;"Arial,Standard"&amp;5&amp;F&amp;R&amp;"Arial,Standard"&amp;10&amp;P/&amp;N</oddFooter>
  </headerFooter>
  <rowBreaks count="1" manualBreakCount="1">
    <brk id="37" max="16383" man="1"/>
  </row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BCCB6-9591-48DE-B43F-8A9B33998E2E}">
  <dimension ref="A1:E78"/>
  <sheetViews>
    <sheetView view="pageLayout" topLeftCell="A38" zoomScale="90" zoomScaleNormal="100" zoomScalePageLayoutView="90" workbookViewId="0">
      <selection activeCell="D51" sqref="D51"/>
    </sheetView>
  </sheetViews>
  <sheetFormatPr baseColWidth="10" defaultColWidth="11.125" defaultRowHeight="14.25" x14ac:dyDescent="0.2"/>
  <cols>
    <col min="1" max="1" width="15.5" customWidth="1"/>
    <col min="2" max="2" width="12.125" customWidth="1"/>
    <col min="3" max="3" width="15.875" customWidth="1"/>
    <col min="4" max="4" width="16.125" customWidth="1"/>
    <col min="5" max="5" width="16.75" customWidth="1"/>
  </cols>
  <sheetData>
    <row r="1" spans="1:5" ht="47.25" customHeight="1" x14ac:dyDescent="0.2">
      <c r="A1" s="95" t="s">
        <v>63</v>
      </c>
      <c r="B1" s="95"/>
      <c r="C1" s="95"/>
      <c r="D1" s="95"/>
      <c r="E1" s="95"/>
    </row>
    <row r="2" spans="1:5" ht="13.5" customHeight="1" x14ac:dyDescent="0.2">
      <c r="A2" s="101" t="s">
        <v>42</v>
      </c>
      <c r="B2" s="102"/>
      <c r="C2" s="26"/>
      <c r="D2" s="27"/>
      <c r="E2" s="28"/>
    </row>
    <row r="3" spans="1:5" ht="13.5" customHeight="1" x14ac:dyDescent="0.2">
      <c r="A3" s="99" t="s">
        <v>0</v>
      </c>
      <c r="B3" s="99"/>
      <c r="C3" s="25"/>
      <c r="D3" s="33"/>
      <c r="E3" s="34"/>
    </row>
    <row r="4" spans="1:5" ht="13.5" customHeight="1" x14ac:dyDescent="0.2">
      <c r="A4" s="21"/>
      <c r="B4" s="21"/>
      <c r="C4" s="21"/>
      <c r="D4" s="21"/>
      <c r="E4" s="21"/>
    </row>
    <row r="5" spans="1:5" ht="28.5" customHeight="1" x14ac:dyDescent="0.2">
      <c r="A5" s="35" t="s">
        <v>1</v>
      </c>
      <c r="B5" s="15" t="s">
        <v>2</v>
      </c>
      <c r="C5" s="15" t="s">
        <v>3</v>
      </c>
      <c r="D5" s="36" t="s">
        <v>4</v>
      </c>
      <c r="E5" s="37"/>
    </row>
    <row r="6" spans="1:5" ht="13.5" customHeight="1" x14ac:dyDescent="0.2">
      <c r="A6" s="32">
        <v>1</v>
      </c>
      <c r="B6" s="38" t="s">
        <v>5</v>
      </c>
      <c r="C6" s="32">
        <v>10.5</v>
      </c>
      <c r="D6" s="1"/>
      <c r="E6" s="39"/>
    </row>
    <row r="7" spans="1:5" ht="13.5" customHeight="1" x14ac:dyDescent="0.2">
      <c r="A7" s="32">
        <v>2</v>
      </c>
      <c r="B7" s="38" t="s">
        <v>6</v>
      </c>
      <c r="C7" s="32">
        <v>30.5</v>
      </c>
      <c r="D7" s="1"/>
      <c r="E7" s="39"/>
    </row>
    <row r="8" spans="1:5" ht="13.5" customHeight="1" x14ac:dyDescent="0.2">
      <c r="A8" s="32">
        <v>3</v>
      </c>
      <c r="B8" s="40" t="s">
        <v>7</v>
      </c>
      <c r="C8" s="32">
        <v>50.5</v>
      </c>
      <c r="D8" s="2"/>
      <c r="E8" s="39"/>
    </row>
    <row r="9" spans="1:5" ht="13.5" customHeight="1" x14ac:dyDescent="0.2">
      <c r="A9" s="32">
        <v>4</v>
      </c>
      <c r="B9" s="38" t="s">
        <v>8</v>
      </c>
      <c r="C9" s="32">
        <v>70.5</v>
      </c>
      <c r="D9" s="1"/>
      <c r="E9" s="39"/>
    </row>
    <row r="10" spans="1:5" ht="13.5" customHeight="1" x14ac:dyDescent="0.2">
      <c r="A10" s="32">
        <v>5</v>
      </c>
      <c r="B10" s="38" t="s">
        <v>9</v>
      </c>
      <c r="C10" s="32">
        <v>90.5</v>
      </c>
      <c r="D10" s="1"/>
      <c r="E10" s="39"/>
    </row>
    <row r="11" spans="1:5" ht="13.5" customHeight="1" x14ac:dyDescent="0.2">
      <c r="A11" s="32">
        <v>6</v>
      </c>
      <c r="B11" s="38" t="s">
        <v>10</v>
      </c>
      <c r="C11" s="32">
        <v>110.5</v>
      </c>
      <c r="D11" s="1"/>
      <c r="E11" s="39"/>
    </row>
    <row r="12" spans="1:5" ht="13.5" customHeight="1" x14ac:dyDescent="0.2">
      <c r="A12" s="32">
        <v>7</v>
      </c>
      <c r="B12" s="38" t="s">
        <v>11</v>
      </c>
      <c r="C12" s="32">
        <v>130.5</v>
      </c>
      <c r="D12" s="1"/>
      <c r="E12" s="39"/>
    </row>
    <row r="13" spans="1:5" ht="13.5" customHeight="1" x14ac:dyDescent="0.2">
      <c r="A13" s="32">
        <v>8</v>
      </c>
      <c r="B13" s="38" t="s">
        <v>12</v>
      </c>
      <c r="C13" s="32">
        <v>150.5</v>
      </c>
      <c r="D13" s="1"/>
      <c r="E13" s="39"/>
    </row>
    <row r="14" spans="1:5" ht="13.5" customHeight="1" x14ac:dyDescent="0.2">
      <c r="A14" s="32">
        <v>9</v>
      </c>
      <c r="B14" s="38" t="s">
        <v>13</v>
      </c>
      <c r="C14" s="32">
        <v>170.5</v>
      </c>
      <c r="D14" s="1"/>
      <c r="E14" s="39"/>
    </row>
    <row r="15" spans="1:5" ht="13.5" customHeight="1" x14ac:dyDescent="0.2">
      <c r="A15" s="32">
        <v>10</v>
      </c>
      <c r="B15" s="38" t="s">
        <v>14</v>
      </c>
      <c r="C15" s="32">
        <v>190.5</v>
      </c>
      <c r="D15" s="1"/>
      <c r="E15" s="39"/>
    </row>
    <row r="16" spans="1:5" ht="13.5" customHeight="1" x14ac:dyDescent="0.2">
      <c r="A16" s="32">
        <v>11</v>
      </c>
      <c r="B16" s="38" t="s">
        <v>15</v>
      </c>
      <c r="C16" s="32">
        <v>210.5</v>
      </c>
      <c r="D16" s="1"/>
      <c r="E16" s="39"/>
    </row>
    <row r="17" spans="1:5" ht="13.5" customHeight="1" x14ac:dyDescent="0.2">
      <c r="A17" s="32">
        <v>12</v>
      </c>
      <c r="B17" s="38" t="s">
        <v>16</v>
      </c>
      <c r="C17" s="32">
        <v>230.5</v>
      </c>
      <c r="D17" s="1"/>
      <c r="E17" s="39"/>
    </row>
    <row r="18" spans="1:5" ht="13.5" customHeight="1" x14ac:dyDescent="0.2">
      <c r="A18" s="21"/>
      <c r="B18" s="21"/>
      <c r="C18" s="21"/>
      <c r="D18" s="21"/>
      <c r="E18" s="21"/>
    </row>
    <row r="19" spans="1:5" ht="13.5" customHeight="1" x14ac:dyDescent="0.2">
      <c r="A19" s="21"/>
      <c r="B19" s="21"/>
      <c r="C19" s="41" t="s">
        <v>17</v>
      </c>
      <c r="D19" s="42">
        <f>SUM(D6:D17)</f>
        <v>0</v>
      </c>
      <c r="E19" s="43">
        <f>SUM(E6:E17)</f>
        <v>0</v>
      </c>
    </row>
    <row r="20" spans="1:5" ht="13.5" customHeight="1" x14ac:dyDescent="0.2">
      <c r="A20" s="21"/>
      <c r="B20" s="21"/>
      <c r="C20" s="44"/>
      <c r="D20" s="45"/>
      <c r="E20" s="39"/>
    </row>
    <row r="21" spans="1:5" ht="13.5" customHeight="1" x14ac:dyDescent="0.2">
      <c r="A21" s="46"/>
      <c r="B21" s="46"/>
      <c r="C21" s="46"/>
      <c r="D21" s="46"/>
      <c r="E21" s="46"/>
    </row>
    <row r="22" spans="1:5" ht="13.5" customHeight="1" x14ac:dyDescent="0.2">
      <c r="A22" s="87" t="s">
        <v>48</v>
      </c>
      <c r="B22" s="87"/>
      <c r="C22" s="87"/>
      <c r="D22" s="87"/>
      <c r="E22" s="12"/>
    </row>
    <row r="23" spans="1:5" ht="13.5" customHeight="1" x14ac:dyDescent="0.2">
      <c r="A23" s="86" t="s">
        <v>26</v>
      </c>
      <c r="B23" s="86"/>
      <c r="C23" s="88"/>
      <c r="D23" s="3"/>
      <c r="E23" s="12"/>
    </row>
    <row r="24" spans="1:5" ht="13.5" customHeight="1" x14ac:dyDescent="0.2">
      <c r="A24" s="86" t="s">
        <v>27</v>
      </c>
      <c r="B24" s="86"/>
      <c r="C24" s="88"/>
      <c r="D24" s="3"/>
      <c r="E24" s="12"/>
    </row>
    <row r="25" spans="1:5" ht="13.5" customHeight="1" x14ac:dyDescent="0.2">
      <c r="A25" s="86" t="s">
        <v>28</v>
      </c>
      <c r="B25" s="86"/>
      <c r="C25" s="88"/>
      <c r="D25" s="85"/>
      <c r="E25" s="12"/>
    </row>
    <row r="26" spans="1:5" ht="13.5" customHeight="1" x14ac:dyDescent="0.2">
      <c r="A26" s="12"/>
      <c r="B26" s="12"/>
      <c r="C26" s="12"/>
      <c r="D26" s="12"/>
      <c r="E26" s="12"/>
    </row>
    <row r="27" spans="1:5" ht="13.5" customHeight="1" x14ac:dyDescent="0.2">
      <c r="A27" s="12"/>
      <c r="B27" s="12"/>
      <c r="C27" s="48" t="s">
        <v>17</v>
      </c>
      <c r="D27" s="49">
        <f>SUM(D23:D25)</f>
        <v>0</v>
      </c>
      <c r="E27" s="12"/>
    </row>
    <row r="28" spans="1:5" ht="13.5" customHeight="1" x14ac:dyDescent="0.2">
      <c r="A28" s="12"/>
      <c r="B28" s="12"/>
      <c r="C28" s="12"/>
      <c r="D28" s="6"/>
      <c r="E28" s="12"/>
    </row>
    <row r="29" spans="1:5" ht="13.5" customHeight="1" x14ac:dyDescent="0.2">
      <c r="A29" s="50"/>
      <c r="B29" s="50"/>
      <c r="C29" s="50"/>
      <c r="D29" s="50"/>
      <c r="E29" s="50"/>
    </row>
    <row r="30" spans="1:5" ht="16.5" customHeight="1" x14ac:dyDescent="0.2">
      <c r="A30" s="90" t="s">
        <v>43</v>
      </c>
      <c r="B30" s="90"/>
      <c r="C30" s="90"/>
      <c r="D30" s="90"/>
      <c r="E30" s="11"/>
    </row>
    <row r="31" spans="1:5" ht="13.5" customHeight="1" x14ac:dyDescent="0.2">
      <c r="A31" s="89" t="s">
        <v>18</v>
      </c>
      <c r="B31" s="89"/>
      <c r="C31" s="91"/>
      <c r="D31" s="3"/>
      <c r="E31" s="97" t="s">
        <v>44</v>
      </c>
    </row>
    <row r="32" spans="1:5" ht="13.5" customHeight="1" x14ac:dyDescent="0.2">
      <c r="A32" s="92" t="s">
        <v>19</v>
      </c>
      <c r="B32" s="92"/>
      <c r="C32" s="93"/>
      <c r="D32" s="3"/>
      <c r="E32" s="97"/>
    </row>
    <row r="33" spans="1:5" ht="13.5" customHeight="1" x14ac:dyDescent="0.2">
      <c r="A33" s="89" t="s">
        <v>51</v>
      </c>
      <c r="B33" s="89"/>
      <c r="C33" s="91"/>
      <c r="D33" s="3"/>
      <c r="E33" s="97"/>
    </row>
    <row r="34" spans="1:5" ht="13.5" customHeight="1" x14ac:dyDescent="0.2">
      <c r="A34" s="89" t="s">
        <v>47</v>
      </c>
      <c r="B34" s="89"/>
      <c r="C34" s="91"/>
      <c r="D34" s="3"/>
      <c r="E34" s="97"/>
    </row>
    <row r="35" spans="1:5" ht="48.75" customHeight="1" x14ac:dyDescent="0.2">
      <c r="A35" s="89" t="s">
        <v>50</v>
      </c>
      <c r="B35" s="89"/>
      <c r="C35" s="89"/>
      <c r="D35" s="3"/>
      <c r="E35" s="97"/>
    </row>
    <row r="36" spans="1:5" ht="13.5" customHeight="1" x14ac:dyDescent="0.2">
      <c r="A36" s="51"/>
      <c r="B36" s="51"/>
      <c r="C36" s="51"/>
      <c r="D36" s="21"/>
      <c r="E36" s="11"/>
    </row>
    <row r="37" spans="1:5" ht="13.5" customHeight="1" x14ac:dyDescent="0.2">
      <c r="A37" s="12"/>
      <c r="B37" s="12"/>
      <c r="C37" s="48" t="s">
        <v>17</v>
      </c>
      <c r="D37" s="49">
        <f>SUM(D31:D35)</f>
        <v>0</v>
      </c>
      <c r="E37" s="11"/>
    </row>
    <row r="38" spans="1:5" ht="13.5" customHeight="1" x14ac:dyDescent="0.2">
      <c r="A38" s="104" t="s">
        <v>45</v>
      </c>
      <c r="B38" s="104"/>
      <c r="C38" s="104"/>
      <c r="D38" s="104"/>
      <c r="E38" s="52" t="s">
        <v>34</v>
      </c>
    </row>
    <row r="39" spans="1:5" ht="13.5" customHeight="1" x14ac:dyDescent="0.2">
      <c r="A39" s="99" t="s">
        <v>29</v>
      </c>
      <c r="B39" s="99"/>
      <c r="C39" s="99"/>
      <c r="D39" s="3"/>
      <c r="E39" s="53" t="str">
        <f>IF(D39="","",D39*0.3)</f>
        <v/>
      </c>
    </row>
    <row r="40" spans="1:5" ht="13.5" customHeight="1" x14ac:dyDescent="0.2">
      <c r="A40" s="86" t="s">
        <v>36</v>
      </c>
      <c r="B40" s="86"/>
      <c r="C40" s="86"/>
      <c r="D40" s="3"/>
      <c r="E40" s="53" t="str">
        <f>IF(D40="","",D40*0.3)</f>
        <v/>
      </c>
    </row>
    <row r="41" spans="1:5" ht="13.5" customHeight="1" x14ac:dyDescent="0.2">
      <c r="A41" s="94" t="s">
        <v>37</v>
      </c>
      <c r="B41" s="94"/>
      <c r="C41" s="94"/>
      <c r="D41" s="3"/>
      <c r="E41" s="53" t="str">
        <f>IF(D41="","",D41*0.3)</f>
        <v/>
      </c>
    </row>
    <row r="42" spans="1:5" ht="13.5" customHeight="1" x14ac:dyDescent="0.2">
      <c r="A42" s="86" t="s">
        <v>38</v>
      </c>
      <c r="B42" s="86"/>
      <c r="C42" s="86"/>
      <c r="D42" s="3"/>
      <c r="E42" s="53" t="str">
        <f>IF(D42="","",D42*0.3)</f>
        <v/>
      </c>
    </row>
    <row r="43" spans="1:5" ht="13.5" customHeight="1" x14ac:dyDescent="0.2">
      <c r="A43" s="86" t="s">
        <v>39</v>
      </c>
      <c r="B43" s="86"/>
      <c r="C43" s="86"/>
      <c r="D43" s="3"/>
      <c r="E43" s="53" t="str">
        <f>IF(D43="","",D43*0.3)</f>
        <v/>
      </c>
    </row>
    <row r="44" spans="1:5" ht="13.5" customHeight="1" x14ac:dyDescent="0.2">
      <c r="A44" s="47"/>
      <c r="B44" s="47"/>
      <c r="C44" s="47"/>
      <c r="D44" s="21"/>
      <c r="E44" s="11"/>
    </row>
    <row r="45" spans="1:5" ht="13.5" customHeight="1" x14ac:dyDescent="0.2">
      <c r="A45" s="47"/>
      <c r="B45" s="47"/>
      <c r="C45" s="48" t="s">
        <v>17</v>
      </c>
      <c r="D45" s="49">
        <f>SUM(D39:D43)</f>
        <v>0</v>
      </c>
      <c r="E45" s="49">
        <f>SUM(E39:E43)</f>
        <v>0</v>
      </c>
    </row>
    <row r="46" spans="1:5" ht="13.5" customHeight="1" x14ac:dyDescent="0.2">
      <c r="A46" s="47"/>
      <c r="B46" s="47"/>
      <c r="C46" s="12"/>
      <c r="D46" s="6"/>
      <c r="E46" s="6"/>
    </row>
    <row r="47" spans="1:5" ht="13.5" customHeight="1" x14ac:dyDescent="0.2">
      <c r="A47" s="54"/>
      <c r="B47" s="55"/>
      <c r="C47" s="50"/>
      <c r="D47" s="50"/>
      <c r="E47" s="55"/>
    </row>
    <row r="48" spans="1:5" x14ac:dyDescent="0.2">
      <c r="A48" s="98" t="s">
        <v>40</v>
      </c>
      <c r="B48" s="98"/>
      <c r="C48" s="98"/>
      <c r="D48" s="98"/>
      <c r="E48" s="98"/>
    </row>
    <row r="49" spans="1:5" ht="28.5" customHeight="1" x14ac:dyDescent="0.2">
      <c r="A49" s="56" t="s">
        <v>21</v>
      </c>
      <c r="B49" s="56" t="s">
        <v>46</v>
      </c>
      <c r="C49" s="57" t="s">
        <v>32</v>
      </c>
      <c r="D49" s="12" t="s">
        <v>30</v>
      </c>
      <c r="E49" s="12" t="s">
        <v>31</v>
      </c>
    </row>
    <row r="50" spans="1:5" ht="14.1" customHeight="1" x14ac:dyDescent="0.2">
      <c r="A50" s="12" t="s">
        <v>62</v>
      </c>
      <c r="B50" s="58">
        <f>B51+B52</f>
        <v>0</v>
      </c>
      <c r="C50" s="58">
        <f>C51+C52</f>
        <v>0</v>
      </c>
      <c r="D50" s="49">
        <f>D51+D52</f>
        <v>0</v>
      </c>
      <c r="E50" s="59">
        <f>E51+E52</f>
        <v>0</v>
      </c>
    </row>
    <row r="51" spans="1:5" x14ac:dyDescent="0.2">
      <c r="A51" s="60" t="s">
        <v>35</v>
      </c>
      <c r="B51" s="4"/>
      <c r="C51" s="5"/>
      <c r="D51" s="61">
        <f>B51+(C51/(1781/12/8.4))</f>
        <v>0</v>
      </c>
      <c r="E51" s="59">
        <f>IF(D51=0,0,D51/$D$55)</f>
        <v>0</v>
      </c>
    </row>
    <row r="52" spans="1:5" ht="15.75" x14ac:dyDescent="0.2">
      <c r="A52" s="62" t="s">
        <v>61</v>
      </c>
      <c r="B52" s="4"/>
      <c r="C52" s="5"/>
      <c r="D52" s="29">
        <f>B52+(C52/(1781/12/8.4))</f>
        <v>0</v>
      </c>
      <c r="E52" s="63">
        <f>IF(D52=0,0,D52/$D$55)</f>
        <v>0</v>
      </c>
    </row>
    <row r="53" spans="1:5" ht="15.75" x14ac:dyDescent="0.2">
      <c r="A53" s="12" t="s">
        <v>60</v>
      </c>
      <c r="B53" s="4"/>
      <c r="C53" s="5"/>
      <c r="D53" s="6">
        <f>(B53+(C53/(1781/12/8.4))+SUM(E43))</f>
        <v>0</v>
      </c>
      <c r="E53" s="64">
        <f>IF(D53=0,0,D53/$D$55)</f>
        <v>0</v>
      </c>
    </row>
    <row r="54" spans="1:5" x14ac:dyDescent="0.2">
      <c r="A54" s="21" t="s">
        <v>25</v>
      </c>
      <c r="B54" s="4"/>
      <c r="C54" s="5"/>
      <c r="D54" s="6">
        <f>B54+(C54/(1781/12/8.4))+(SUM(E39:E42))</f>
        <v>0</v>
      </c>
      <c r="E54" s="64">
        <f>IF(D54=0,0,D54/$D$55)</f>
        <v>0</v>
      </c>
    </row>
    <row r="55" spans="1:5" x14ac:dyDescent="0.2">
      <c r="A55" s="21" t="s">
        <v>17</v>
      </c>
      <c r="B55" s="65">
        <f>SUM(B53:B54)+B50</f>
        <v>0</v>
      </c>
      <c r="C55" s="66">
        <f>SUM(C53:C54)+C50</f>
        <v>0</v>
      </c>
      <c r="D55" s="67">
        <f>SUM(D53:D54)+D50</f>
        <v>0</v>
      </c>
      <c r="E55" s="68">
        <f>SUM(E53:E54)+E50</f>
        <v>0</v>
      </c>
    </row>
    <row r="56" spans="1:5" x14ac:dyDescent="0.2">
      <c r="A56" s="21"/>
      <c r="B56" s="21"/>
      <c r="C56" s="21"/>
      <c r="D56" s="12"/>
      <c r="E56" s="12"/>
    </row>
    <row r="57" spans="1:5" ht="58.35" customHeight="1" x14ac:dyDescent="0.2">
      <c r="A57" s="96" t="s">
        <v>68</v>
      </c>
      <c r="B57" s="103"/>
      <c r="C57" s="103"/>
      <c r="D57" s="103"/>
      <c r="E57" s="103"/>
    </row>
    <row r="58" spans="1:5" ht="27.2" customHeight="1" x14ac:dyDescent="0.2">
      <c r="A58" s="96" t="s">
        <v>59</v>
      </c>
      <c r="B58" s="96"/>
      <c r="C58" s="96"/>
      <c r="D58" s="96"/>
      <c r="E58" s="96"/>
    </row>
    <row r="59" spans="1:5" x14ac:dyDescent="0.2">
      <c r="A59" s="11"/>
      <c r="B59" s="11"/>
      <c r="C59" s="11"/>
      <c r="D59" s="11"/>
      <c r="E59" s="11"/>
    </row>
    <row r="60" spans="1:5" x14ac:dyDescent="0.2">
      <c r="A60" s="50"/>
      <c r="B60" s="50"/>
      <c r="C60" s="50"/>
      <c r="D60" s="50"/>
      <c r="E60" s="50"/>
    </row>
    <row r="61" spans="1:5" ht="14.25" customHeight="1" x14ac:dyDescent="0.2">
      <c r="A61" s="90" t="s">
        <v>33</v>
      </c>
      <c r="B61" s="90"/>
      <c r="C61" s="90"/>
      <c r="D61" s="90"/>
      <c r="E61" s="90"/>
    </row>
    <row r="62" spans="1:5" x14ac:dyDescent="0.2">
      <c r="A62" s="99" t="s">
        <v>65</v>
      </c>
      <c r="B62" s="99"/>
      <c r="C62" s="99"/>
      <c r="D62" s="6">
        <f>SUM((D6*0.06)+(D7*0.17)+(D8*0.24)+(D9*0.35)+(D10*0.45)+(D11*0.54)+(D12*0.64)+(D13*0.72)+(D14*0.83)+(D15*0.91)+(D16*1.01)+(D17*1.29))</f>
        <v>0</v>
      </c>
      <c r="E62" s="21"/>
    </row>
    <row r="63" spans="1:5" ht="15.75" x14ac:dyDescent="0.2">
      <c r="A63" s="99" t="s">
        <v>58</v>
      </c>
      <c r="B63" s="99"/>
      <c r="C63" s="99"/>
      <c r="D63" s="6">
        <f>(D27/(1425/12))</f>
        <v>0</v>
      </c>
      <c r="E63" s="21"/>
    </row>
    <row r="64" spans="1:5" ht="14.25" customHeight="1" x14ac:dyDescent="0.2">
      <c r="A64" s="89" t="s">
        <v>41</v>
      </c>
      <c r="B64" s="89"/>
      <c r="C64" s="89"/>
      <c r="D64" s="6">
        <f>D37</f>
        <v>0</v>
      </c>
      <c r="E64" s="21"/>
    </row>
    <row r="65" spans="1:5" x14ac:dyDescent="0.2">
      <c r="A65" s="47"/>
      <c r="B65" s="47"/>
      <c r="C65" s="11"/>
      <c r="D65" s="12"/>
      <c r="E65" s="11"/>
    </row>
    <row r="66" spans="1:5" x14ac:dyDescent="0.2">
      <c r="A66" s="100" t="s">
        <v>17</v>
      </c>
      <c r="B66" s="100"/>
      <c r="C66" s="100"/>
      <c r="D66" s="49">
        <f>SUM(D62:D64)</f>
        <v>0</v>
      </c>
      <c r="E66" s="11"/>
    </row>
    <row r="67" spans="1:5" x14ac:dyDescent="0.2">
      <c r="A67" s="69"/>
      <c r="B67" s="69"/>
      <c r="C67" s="70"/>
      <c r="D67" s="11"/>
      <c r="E67" s="11"/>
    </row>
    <row r="68" spans="1:5" ht="13.5" customHeight="1" x14ac:dyDescent="0.2">
      <c r="A68" s="96" t="s">
        <v>57</v>
      </c>
      <c r="B68" s="96"/>
      <c r="C68" s="96"/>
      <c r="D68" s="96"/>
      <c r="E68" s="96"/>
    </row>
    <row r="69" spans="1:5" ht="13.5" customHeight="1" x14ac:dyDescent="0.2">
      <c r="A69" s="69"/>
      <c r="B69" s="69"/>
      <c r="C69" s="70"/>
      <c r="D69" s="11"/>
      <c r="E69" s="11"/>
    </row>
    <row r="70" spans="1:5" x14ac:dyDescent="0.2">
      <c r="A70" s="98" t="s">
        <v>20</v>
      </c>
      <c r="B70" s="98"/>
      <c r="C70" s="98"/>
      <c r="D70" s="98"/>
      <c r="E70" s="98"/>
    </row>
    <row r="71" spans="1:5" x14ac:dyDescent="0.2">
      <c r="A71" s="11"/>
      <c r="B71" s="11"/>
      <c r="C71" s="11"/>
      <c r="D71" s="11"/>
      <c r="E71" s="11"/>
    </row>
    <row r="72" spans="1:5" x14ac:dyDescent="0.2">
      <c r="A72" s="56" t="s">
        <v>21</v>
      </c>
      <c r="B72" s="56" t="s">
        <v>24</v>
      </c>
      <c r="C72" s="56" t="s">
        <v>22</v>
      </c>
      <c r="D72" s="12" t="s">
        <v>30</v>
      </c>
      <c r="E72" s="71" t="s">
        <v>23</v>
      </c>
    </row>
    <row r="73" spans="1:5" ht="28.5" x14ac:dyDescent="0.2">
      <c r="A73" s="72" t="s">
        <v>66</v>
      </c>
      <c r="B73" s="73">
        <f>40%</f>
        <v>0.4</v>
      </c>
      <c r="C73" s="6">
        <f>$D$66*B73</f>
        <v>0</v>
      </c>
      <c r="D73" s="74">
        <f>D50+D53</f>
        <v>0</v>
      </c>
      <c r="E73" s="75" t="str">
        <f>IF(C73=0,"",D73-C73)</f>
        <v/>
      </c>
    </row>
    <row r="74" spans="1:5" x14ac:dyDescent="0.2">
      <c r="A74" s="76" t="s">
        <v>67</v>
      </c>
      <c r="B74" s="77">
        <f>10%</f>
        <v>0.1</v>
      </c>
      <c r="C74" s="78">
        <f>$D$66*B74</f>
        <v>0</v>
      </c>
      <c r="D74" s="79">
        <f>D50</f>
        <v>0</v>
      </c>
      <c r="E74" s="80" t="str">
        <f>IF(C74=0,"",D74-C74)</f>
        <v/>
      </c>
    </row>
    <row r="75" spans="1:5" x14ac:dyDescent="0.2">
      <c r="A75" s="21" t="s">
        <v>25</v>
      </c>
      <c r="B75" s="73">
        <f>60%</f>
        <v>0.6</v>
      </c>
      <c r="C75" s="6">
        <f>$D$66*B75</f>
        <v>0</v>
      </c>
      <c r="D75" s="53">
        <f>D54</f>
        <v>0</v>
      </c>
      <c r="E75" s="75" t="str">
        <f>IF(C75=0,"",D75-C75)</f>
        <v/>
      </c>
    </row>
    <row r="76" spans="1:5" x14ac:dyDescent="0.2">
      <c r="A76" s="81" t="s">
        <v>17</v>
      </c>
      <c r="B76" s="82"/>
      <c r="C76" s="83">
        <f>SUM(C73,C75)</f>
        <v>0</v>
      </c>
      <c r="D76" s="83">
        <f>SUM(D73,D75)</f>
        <v>0</v>
      </c>
      <c r="E76" s="84" t="str">
        <f>IF(SUM(E73,E75)=0,"",SUM(E73,E75))</f>
        <v/>
      </c>
    </row>
    <row r="77" spans="1:5" x14ac:dyDescent="0.2">
      <c r="A77" s="11"/>
      <c r="B77" s="11"/>
      <c r="C77" s="11"/>
      <c r="D77" s="11"/>
      <c r="E77" s="11"/>
    </row>
    <row r="78" spans="1:5" x14ac:dyDescent="0.2">
      <c r="A78" s="11"/>
      <c r="B78" s="11"/>
      <c r="C78" s="11"/>
      <c r="D78" s="11"/>
      <c r="E78" s="11"/>
    </row>
  </sheetData>
  <sheetProtection algorithmName="SHA-512" hashValue="sger7k2twbBLYN9ODZMdi+AgCxdt/dApvFoSc+kajn6XYfqsovP1F0mg4rzYjblAlyASwTbOSwBvrMYL5MNWKQ==" saltValue="N1Ntgtk9E5MCq/BT07ExIg==" spinCount="100000" sheet="1" objects="1" scenarios="1"/>
  <mergeCells count="30">
    <mergeCell ref="A1:E1"/>
    <mergeCell ref="A2:B2"/>
    <mergeCell ref="A3:B3"/>
    <mergeCell ref="A22:D22"/>
    <mergeCell ref="A70:E70"/>
    <mergeCell ref="E31:E35"/>
    <mergeCell ref="A32:C32"/>
    <mergeCell ref="A33:C33"/>
    <mergeCell ref="A34:C34"/>
    <mergeCell ref="A35:C35"/>
    <mergeCell ref="A23:C23"/>
    <mergeCell ref="A24:C24"/>
    <mergeCell ref="A25:C25"/>
    <mergeCell ref="A30:D30"/>
    <mergeCell ref="A31:C31"/>
    <mergeCell ref="A63:C63"/>
    <mergeCell ref="A38:D38"/>
    <mergeCell ref="A39:C39"/>
    <mergeCell ref="A40:C40"/>
    <mergeCell ref="A41:C41"/>
    <mergeCell ref="A42:C42"/>
    <mergeCell ref="A62:C62"/>
    <mergeCell ref="A64:C64"/>
    <mergeCell ref="A66:C66"/>
    <mergeCell ref="A68:E68"/>
    <mergeCell ref="A43:C43"/>
    <mergeCell ref="A48:E48"/>
    <mergeCell ref="A57:E57"/>
    <mergeCell ref="A58:E58"/>
    <mergeCell ref="A61:E61"/>
  </mergeCells>
  <conditionalFormatting sqref="B55:D55 C73:D76">
    <cfRule type="cellIs" dxfId="9" priority="4" operator="equal">
      <formula>0</formula>
    </cfRule>
  </conditionalFormatting>
  <conditionalFormatting sqref="B50:E50">
    <cfRule type="cellIs" dxfId="8" priority="1" operator="equal">
      <formula>0</formula>
    </cfRule>
  </conditionalFormatting>
  <conditionalFormatting sqref="D27:D28">
    <cfRule type="cellIs" dxfId="7" priority="8" operator="equal">
      <formula>0</formula>
    </cfRule>
  </conditionalFormatting>
  <conditionalFormatting sqref="D37">
    <cfRule type="cellIs" dxfId="6" priority="7" operator="equal">
      <formula>0</formula>
    </cfRule>
  </conditionalFormatting>
  <conditionalFormatting sqref="D51:D54">
    <cfRule type="cellIs" dxfId="5" priority="5" operator="equal">
      <formula>0</formula>
    </cfRule>
  </conditionalFormatting>
  <conditionalFormatting sqref="D62:D64 D66">
    <cfRule type="cellIs" dxfId="4" priority="2" operator="equal">
      <formula>0</formula>
    </cfRule>
  </conditionalFormatting>
  <conditionalFormatting sqref="D19:E20">
    <cfRule type="cellIs" dxfId="3" priority="9" operator="equal">
      <formula>0</formula>
    </cfRule>
  </conditionalFormatting>
  <conditionalFormatting sqref="D45:E46">
    <cfRule type="cellIs" dxfId="2" priority="6" operator="equal">
      <formula>0</formula>
    </cfRule>
  </conditionalFormatting>
  <conditionalFormatting sqref="E51:E55">
    <cfRule type="cellIs" dxfId="1" priority="3" operator="equal">
      <formula>0</formula>
    </cfRule>
  </conditionalFormatting>
  <pageMargins left="1.1811023622047245" right="0.39370078740157483" top="1.9685039370078741" bottom="0.9055118110236221" header="0.39370078740157483" footer="0.39370078740157483"/>
  <pageSetup paperSize="9" orientation="portrait" r:id="rId1"/>
  <headerFooter scaleWithDoc="0">
    <oddHeader>&amp;L&amp;10Kanton St.Gallen
Gesundheitsdepartement
&amp;"-,Fett" 
Dienst für Pflege und Entwicklung&amp;"-,Standard"
 &amp;R&amp;G</oddHeader>
    <oddFooter>&amp;L&amp;"Arial,Standard"&amp;5&amp;F&amp;R&amp;"Arial,Standard"&amp;10&amp;P/&amp;N</oddFooter>
  </headerFooter>
  <rowBreaks count="1" manualBreakCount="1">
    <brk id="37" max="16383" man="1"/>
  </rowBreak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D12A8-FBA7-4499-8DBA-C035303B0E4C}">
  <dimension ref="A1:K24"/>
  <sheetViews>
    <sheetView showZeros="0" view="pageLayout" zoomScale="90" zoomScaleNormal="100" zoomScalePageLayoutView="90" workbookViewId="0">
      <selection activeCell="J18" sqref="J18"/>
    </sheetView>
  </sheetViews>
  <sheetFormatPr baseColWidth="10" defaultColWidth="11.125" defaultRowHeight="14.25" x14ac:dyDescent="0.2"/>
  <cols>
    <col min="1" max="1" width="12.5" customWidth="1"/>
    <col min="2" max="2" width="9.125" customWidth="1"/>
    <col min="3" max="3" width="10.5" customWidth="1"/>
    <col min="4" max="4" width="9.125" customWidth="1"/>
    <col min="5" max="5" width="10.5" customWidth="1"/>
    <col min="6" max="6" width="9.125" customWidth="1"/>
    <col min="7" max="7" width="10.5" customWidth="1"/>
    <col min="8" max="8" width="9.125" customWidth="1"/>
    <col min="9" max="9" width="10.5" customWidth="1"/>
    <col min="10" max="10" width="9.125" customWidth="1"/>
    <col min="11" max="11" width="10.5" customWidth="1"/>
  </cols>
  <sheetData>
    <row r="1" spans="1:11" ht="47.25" customHeight="1" x14ac:dyDescent="0.2">
      <c r="A1" s="95" t="s">
        <v>49</v>
      </c>
      <c r="B1" s="95"/>
      <c r="C1" s="95"/>
      <c r="D1" s="95"/>
      <c r="E1" s="95"/>
      <c r="F1" s="95"/>
      <c r="G1" s="95"/>
      <c r="H1" s="11"/>
      <c r="I1" s="11"/>
      <c r="J1" s="11"/>
      <c r="K1" s="11"/>
    </row>
    <row r="2" spans="1:11" ht="13.5" customHeight="1" x14ac:dyDescent="0.2">
      <c r="A2" s="101" t="s">
        <v>42</v>
      </c>
      <c r="B2" s="101"/>
      <c r="C2" s="26"/>
      <c r="D2" s="27"/>
      <c r="E2" s="28"/>
      <c r="F2" s="12"/>
      <c r="G2" s="12"/>
      <c r="H2" s="12"/>
      <c r="I2" s="12"/>
      <c r="J2" s="12"/>
      <c r="K2" s="12"/>
    </row>
    <row r="3" spans="1:11" ht="13.5" customHeight="1" x14ac:dyDescent="0.2">
      <c r="A3" s="99"/>
      <c r="B3" s="99"/>
      <c r="C3" s="13"/>
      <c r="D3" s="13"/>
      <c r="E3" s="13"/>
      <c r="F3" s="12"/>
      <c r="G3" s="12"/>
      <c r="H3" s="12"/>
      <c r="I3" s="12"/>
      <c r="J3" s="12"/>
      <c r="K3" s="12"/>
    </row>
    <row r="4" spans="1:11" ht="28.5" customHeight="1" x14ac:dyDescent="0.2">
      <c r="A4" s="107" t="s">
        <v>54</v>
      </c>
      <c r="B4" s="107"/>
      <c r="C4" s="108"/>
      <c r="D4" s="109" t="s">
        <v>55</v>
      </c>
      <c r="E4" s="108"/>
      <c r="F4" s="105" t="s">
        <v>64</v>
      </c>
      <c r="G4" s="106"/>
      <c r="H4" s="105" t="s">
        <v>56</v>
      </c>
      <c r="I4" s="106"/>
      <c r="J4" s="11"/>
      <c r="K4" s="11"/>
    </row>
    <row r="5" spans="1:11" ht="28.5" customHeight="1" x14ac:dyDescent="0.2">
      <c r="A5" s="14" t="s">
        <v>52</v>
      </c>
      <c r="B5" s="15" t="s">
        <v>22</v>
      </c>
      <c r="C5" s="15" t="s">
        <v>23</v>
      </c>
      <c r="D5" s="16" t="s">
        <v>22</v>
      </c>
      <c r="E5" s="15" t="s">
        <v>23</v>
      </c>
      <c r="F5" s="16" t="s">
        <v>22</v>
      </c>
      <c r="G5" s="15" t="s">
        <v>23</v>
      </c>
      <c r="H5" s="16" t="s">
        <v>22</v>
      </c>
      <c r="I5" s="30" t="s">
        <v>23</v>
      </c>
      <c r="J5" s="11"/>
      <c r="K5" s="11"/>
    </row>
    <row r="6" spans="1:11" ht="13.5" customHeight="1" x14ac:dyDescent="0.2">
      <c r="A6" s="17">
        <f>'Monat 1'!C3</f>
        <v>0</v>
      </c>
      <c r="B6" s="18">
        <f>'Monat 1'!C76</f>
        <v>0</v>
      </c>
      <c r="C6" s="18" t="str">
        <f>'Monat 1'!E$76</f>
        <v/>
      </c>
      <c r="D6" s="8">
        <f>'Monat 1'!C$73</f>
        <v>0</v>
      </c>
      <c r="E6" s="19" t="str">
        <f>'Monat 1'!E$73</f>
        <v/>
      </c>
      <c r="F6" s="20">
        <f>'Monat 1'!C$74</f>
        <v>0</v>
      </c>
      <c r="G6" s="19" t="str">
        <f>'Monat 1'!E$74</f>
        <v/>
      </c>
      <c r="H6" s="20">
        <f>'Monat 1'!C$75</f>
        <v>0</v>
      </c>
      <c r="I6" s="31" t="str">
        <f>'Monat 1'!E$75</f>
        <v/>
      </c>
      <c r="J6" s="11"/>
      <c r="K6" s="11"/>
    </row>
    <row r="7" spans="1:11" ht="13.5" customHeight="1" x14ac:dyDescent="0.2">
      <c r="A7" s="17">
        <f>'Monat 2'!C3</f>
        <v>0</v>
      </c>
      <c r="B7" s="18">
        <f>'Monat 2'!C76</f>
        <v>0</v>
      </c>
      <c r="C7" s="18" t="str">
        <f>'Monat 2'!E$76</f>
        <v/>
      </c>
      <c r="D7" s="8">
        <f>'Monat 2'!C$73</f>
        <v>0</v>
      </c>
      <c r="E7" s="19" t="str">
        <f>'Monat 2'!E$73</f>
        <v/>
      </c>
      <c r="F7" s="20">
        <f>'Monat 2'!C$74</f>
        <v>0</v>
      </c>
      <c r="G7" s="19" t="str">
        <f>'Monat 2'!E$74</f>
        <v/>
      </c>
      <c r="H7" s="20">
        <f>'Monat 2'!C$75</f>
        <v>0</v>
      </c>
      <c r="I7" s="31" t="str">
        <f>'Monat 2'!E$75</f>
        <v/>
      </c>
      <c r="J7" s="11"/>
      <c r="K7" s="11"/>
    </row>
    <row r="8" spans="1:11" ht="13.5" customHeight="1" x14ac:dyDescent="0.2">
      <c r="A8" s="17">
        <f>'Monat 3'!C3</f>
        <v>0</v>
      </c>
      <c r="B8" s="19">
        <f>'Monat 3'!C76</f>
        <v>0</v>
      </c>
      <c r="C8" s="18" t="str">
        <f>'Monat 3'!E$76</f>
        <v/>
      </c>
      <c r="D8" s="8">
        <f>'Monat 3'!C$73</f>
        <v>0</v>
      </c>
      <c r="E8" s="19" t="str">
        <f>'Monat 3'!E$73</f>
        <v/>
      </c>
      <c r="F8" s="20">
        <f>'Monat 3'!C$74</f>
        <v>0</v>
      </c>
      <c r="G8" s="19" t="str">
        <f>'Monat 3'!E$74</f>
        <v/>
      </c>
      <c r="H8" s="20">
        <f>'Monat 3'!C$75</f>
        <v>0</v>
      </c>
      <c r="I8" s="31" t="str">
        <f>'Monat 3'!E$75</f>
        <v/>
      </c>
      <c r="J8" s="11"/>
      <c r="K8" s="11"/>
    </row>
    <row r="9" spans="1:11" ht="13.5" customHeight="1" x14ac:dyDescent="0.2">
      <c r="A9" s="17">
        <f>'Monat 4'!C3</f>
        <v>0</v>
      </c>
      <c r="B9" s="18">
        <f>'Monat 4'!C76</f>
        <v>0</v>
      </c>
      <c r="C9" s="18" t="str">
        <f>'Monat 4'!E$76</f>
        <v/>
      </c>
      <c r="D9" s="8">
        <f>'Monat 4'!C$73</f>
        <v>0</v>
      </c>
      <c r="E9" s="19" t="str">
        <f>'Monat 4'!E$73</f>
        <v/>
      </c>
      <c r="F9" s="20">
        <f>'Monat 4'!C$74</f>
        <v>0</v>
      </c>
      <c r="G9" s="19" t="str">
        <f>'Monat 4'!E$74</f>
        <v/>
      </c>
      <c r="H9" s="20">
        <f>'Monat 4'!C$75</f>
        <v>0</v>
      </c>
      <c r="I9" s="31" t="str">
        <f>'Monat 4'!E$75</f>
        <v/>
      </c>
      <c r="J9" s="11"/>
      <c r="K9" s="11"/>
    </row>
    <row r="10" spans="1:11" ht="13.5" customHeight="1" x14ac:dyDescent="0.2">
      <c r="A10" s="17">
        <f>'Monat 5'!C3</f>
        <v>0</v>
      </c>
      <c r="B10" s="18">
        <f>'Monat 5'!C76</f>
        <v>0</v>
      </c>
      <c r="C10" s="18" t="str">
        <f>'Monat 5'!E$76</f>
        <v/>
      </c>
      <c r="D10" s="8">
        <f>'Monat 5'!C$73</f>
        <v>0</v>
      </c>
      <c r="E10" s="19" t="str">
        <f>'Monat 5'!E$73</f>
        <v/>
      </c>
      <c r="F10" s="20">
        <f>'Monat 5'!C$74</f>
        <v>0</v>
      </c>
      <c r="G10" s="19" t="str">
        <f>'Monat 5'!E$74</f>
        <v/>
      </c>
      <c r="H10" s="20">
        <f>'Monat 5'!C$75</f>
        <v>0</v>
      </c>
      <c r="I10" s="31" t="str">
        <f>'Monat 5'!E$75</f>
        <v/>
      </c>
      <c r="J10" s="11"/>
      <c r="K10" s="11"/>
    </row>
    <row r="11" spans="1:11" ht="13.5" customHeight="1" x14ac:dyDescent="0.2">
      <c r="A11" s="17">
        <f>'Monat 6'!C3</f>
        <v>0</v>
      </c>
      <c r="B11" s="18">
        <f>'Monat 6'!C76</f>
        <v>0</v>
      </c>
      <c r="C11" s="18" t="str">
        <f>'Monat 6'!E$76</f>
        <v/>
      </c>
      <c r="D11" s="8">
        <f>'Monat 6'!C$73</f>
        <v>0</v>
      </c>
      <c r="E11" s="19" t="str">
        <f>'Monat 6'!E$73</f>
        <v/>
      </c>
      <c r="F11" s="20">
        <f>'Monat 6'!C$74</f>
        <v>0</v>
      </c>
      <c r="G11" s="19" t="str">
        <f>'Monat 6'!E$74</f>
        <v/>
      </c>
      <c r="H11" s="20">
        <f>'Monat 6'!C$75</f>
        <v>0</v>
      </c>
      <c r="I11" s="31" t="str">
        <f>'Monat 6'!E$75</f>
        <v/>
      </c>
      <c r="J11" s="11"/>
      <c r="K11" s="11"/>
    </row>
    <row r="12" spans="1:11" ht="13.5" customHeight="1" x14ac:dyDescent="0.2">
      <c r="A12" s="17">
        <f>'Monat 7'!C3</f>
        <v>0</v>
      </c>
      <c r="B12" s="18">
        <f>'Monat 7'!C76</f>
        <v>0</v>
      </c>
      <c r="C12" s="18" t="str">
        <f>'Monat 7'!E$76</f>
        <v/>
      </c>
      <c r="D12" s="8">
        <f>'Monat 7'!C$73</f>
        <v>0</v>
      </c>
      <c r="E12" s="19" t="str">
        <f>'Monat 7'!E$73</f>
        <v/>
      </c>
      <c r="F12" s="20">
        <f>'Monat 7'!C$74</f>
        <v>0</v>
      </c>
      <c r="G12" s="19" t="str">
        <f>'Monat 7'!E$74</f>
        <v/>
      </c>
      <c r="H12" s="20">
        <f>'Monat 7'!C$75</f>
        <v>0</v>
      </c>
      <c r="I12" s="31" t="str">
        <f>'Monat 7'!E$75</f>
        <v/>
      </c>
      <c r="J12" s="11"/>
      <c r="K12" s="11"/>
    </row>
    <row r="13" spans="1:11" ht="13.5" customHeight="1" x14ac:dyDescent="0.2">
      <c r="A13" s="17">
        <f>'Monat 8'!C3</f>
        <v>0</v>
      </c>
      <c r="B13" s="18">
        <f>'Monat 8'!C76</f>
        <v>0</v>
      </c>
      <c r="C13" s="18" t="str">
        <f>'Monat 8'!E$76</f>
        <v/>
      </c>
      <c r="D13" s="8">
        <f>'Monat 8'!C$73</f>
        <v>0</v>
      </c>
      <c r="E13" s="19" t="str">
        <f>'Monat 8'!E$73</f>
        <v/>
      </c>
      <c r="F13" s="20">
        <f>'Monat 8'!C$74</f>
        <v>0</v>
      </c>
      <c r="G13" s="19" t="str">
        <f>'Monat 8'!E$74</f>
        <v/>
      </c>
      <c r="H13" s="20">
        <f>'Monat 8'!C$75</f>
        <v>0</v>
      </c>
      <c r="I13" s="31" t="str">
        <f>'Monat 8'!E$75</f>
        <v/>
      </c>
      <c r="J13" s="11"/>
      <c r="K13" s="11"/>
    </row>
    <row r="14" spans="1:11" ht="13.5" customHeight="1" x14ac:dyDescent="0.2">
      <c r="A14" s="17">
        <f>'Monat 9'!C3</f>
        <v>0</v>
      </c>
      <c r="B14" s="18">
        <f>'Monat 9'!C76</f>
        <v>0</v>
      </c>
      <c r="C14" s="18" t="str">
        <f>'Monat 9'!E$76</f>
        <v/>
      </c>
      <c r="D14" s="8">
        <f>'Monat 9'!C$73</f>
        <v>0</v>
      </c>
      <c r="E14" s="19" t="str">
        <f>'Monat 9'!E$73</f>
        <v/>
      </c>
      <c r="F14" s="20">
        <f>'Monat 9'!C$74</f>
        <v>0</v>
      </c>
      <c r="G14" s="19" t="str">
        <f>'Monat 9'!E$74</f>
        <v/>
      </c>
      <c r="H14" s="20">
        <f>'Monat 9'!C$75</f>
        <v>0</v>
      </c>
      <c r="I14" s="31" t="str">
        <f>'Monat 9'!E$75</f>
        <v/>
      </c>
      <c r="J14" s="11"/>
      <c r="K14" s="11"/>
    </row>
    <row r="15" spans="1:11" ht="13.5" customHeight="1" x14ac:dyDescent="0.2">
      <c r="A15" s="17">
        <f>'Monat 10'!C3</f>
        <v>0</v>
      </c>
      <c r="B15" s="18">
        <f>'Monat 10'!C76</f>
        <v>0</v>
      </c>
      <c r="C15" s="18" t="str">
        <f>'Monat 10'!E$76</f>
        <v/>
      </c>
      <c r="D15" s="8">
        <f>'Monat 10'!C$73</f>
        <v>0</v>
      </c>
      <c r="E15" s="19" t="str">
        <f>'Monat 10'!E$73</f>
        <v/>
      </c>
      <c r="F15" s="20">
        <f>'Monat 10'!C$74</f>
        <v>0</v>
      </c>
      <c r="G15" s="19" t="str">
        <f>'Monat 10'!E$74</f>
        <v/>
      </c>
      <c r="H15" s="20">
        <f>'Monat 10'!C$75</f>
        <v>0</v>
      </c>
      <c r="I15" s="31" t="str">
        <f>'Monat 10'!E$75</f>
        <v/>
      </c>
      <c r="J15" s="11"/>
      <c r="K15" s="11"/>
    </row>
    <row r="16" spans="1:11" ht="13.5" customHeight="1" x14ac:dyDescent="0.2">
      <c r="A16" s="17">
        <f>'Monat 11'!C3</f>
        <v>0</v>
      </c>
      <c r="B16" s="18">
        <f>'Monat 11'!C76</f>
        <v>0</v>
      </c>
      <c r="C16" s="18" t="str">
        <f>'Monat 11'!E$76</f>
        <v/>
      </c>
      <c r="D16" s="8">
        <f>'Monat 11'!C$73</f>
        <v>0</v>
      </c>
      <c r="E16" s="19" t="str">
        <f>'Monat 11'!E$73</f>
        <v/>
      </c>
      <c r="F16" s="20">
        <f>'Monat 11'!C$74</f>
        <v>0</v>
      </c>
      <c r="G16" s="19" t="str">
        <f>'Monat 11'!E$74</f>
        <v/>
      </c>
      <c r="H16" s="20">
        <f>'Monat 11'!C$75</f>
        <v>0</v>
      </c>
      <c r="I16" s="31" t="str">
        <f>'Monat 11'!E$75</f>
        <v/>
      </c>
      <c r="J16" s="11"/>
      <c r="K16" s="11"/>
    </row>
    <row r="17" spans="1:11" ht="13.5" customHeight="1" x14ac:dyDescent="0.2">
      <c r="A17" s="17">
        <f>'Monat 12'!C3</f>
        <v>0</v>
      </c>
      <c r="B17" s="18">
        <f>'Monat 12'!C76</f>
        <v>0</v>
      </c>
      <c r="C17" s="18" t="str">
        <f>'Monat 12'!E$76</f>
        <v/>
      </c>
      <c r="D17" s="8">
        <f>'Monat 12'!C$73</f>
        <v>0</v>
      </c>
      <c r="E17" s="19" t="str">
        <f>'Monat 12'!E$73</f>
        <v/>
      </c>
      <c r="F17" s="20">
        <f>'Monat 12'!C$74</f>
        <v>0</v>
      </c>
      <c r="G17" s="19" t="str">
        <f>'Monat 12'!E$74</f>
        <v/>
      </c>
      <c r="H17" s="20">
        <f>'Monat 12'!C$75</f>
        <v>0</v>
      </c>
      <c r="I17" s="31" t="str">
        <f>'Monat 12'!E$75</f>
        <v/>
      </c>
      <c r="J17" s="11"/>
      <c r="K17" s="11"/>
    </row>
    <row r="18" spans="1:11" ht="13.5" customHeight="1" x14ac:dyDescent="0.2">
      <c r="A18" s="21"/>
      <c r="B18" s="22"/>
      <c r="C18" s="22"/>
      <c r="D18" s="7"/>
      <c r="E18" s="22"/>
      <c r="F18" s="23"/>
      <c r="G18" s="6"/>
      <c r="H18" s="29"/>
      <c r="I18" s="6"/>
      <c r="J18" s="23"/>
      <c r="K18" s="6"/>
    </row>
    <row r="19" spans="1:11" ht="13.5" customHeight="1" x14ac:dyDescent="0.2">
      <c r="A19" s="24" t="s">
        <v>53</v>
      </c>
      <c r="B19" s="9">
        <f t="shared" ref="B19:I19" si="0">IFERROR(AVERAGEIF(B6:B17,"&lt;&gt;0",B6:B17),0)</f>
        <v>0</v>
      </c>
      <c r="C19" s="9">
        <f t="shared" si="0"/>
        <v>0</v>
      </c>
      <c r="D19" s="10">
        <f t="shared" si="0"/>
        <v>0</v>
      </c>
      <c r="E19" s="9">
        <f t="shared" si="0"/>
        <v>0</v>
      </c>
      <c r="F19" s="10">
        <f t="shared" si="0"/>
        <v>0</v>
      </c>
      <c r="G19" s="9">
        <f t="shared" si="0"/>
        <v>0</v>
      </c>
      <c r="H19" s="10">
        <f t="shared" si="0"/>
        <v>0</v>
      </c>
      <c r="I19" s="9">
        <f t="shared" si="0"/>
        <v>0</v>
      </c>
      <c r="J19" s="8"/>
      <c r="K19" s="18"/>
    </row>
    <row r="20" spans="1:11" ht="13.5" customHeight="1" x14ac:dyDescent="0.2">
      <c r="A20" s="21"/>
      <c r="B20" s="21"/>
      <c r="C20" s="21"/>
      <c r="D20" s="21"/>
      <c r="E20" s="21"/>
      <c r="F20" s="12"/>
      <c r="G20" s="12"/>
      <c r="H20" s="12"/>
      <c r="I20" s="12"/>
      <c r="J20" s="12"/>
      <c r="K20" s="12"/>
    </row>
    <row r="21" spans="1:1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 x14ac:dyDescent="0.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 x14ac:dyDescent="0.2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 x14ac:dyDescent="0.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</row>
  </sheetData>
  <sheetProtection algorithmName="SHA-512" hashValue="ko4bNhlel+k7+3VptfLyKF9KznrBcYG2eTplPYzcT2NdtxE7HF99Aqt0/MPDhsJKfs1i9zOaka8tGBmw7vA2hA==" saltValue="Yx7V9vs56Vr0x5Cj94hdkA==" spinCount="100000" sheet="1" objects="1" scenarios="1"/>
  <mergeCells count="7">
    <mergeCell ref="F4:G4"/>
    <mergeCell ref="H4:I4"/>
    <mergeCell ref="A1:G1"/>
    <mergeCell ref="A4:C4"/>
    <mergeCell ref="D4:E4"/>
    <mergeCell ref="A2:B2"/>
    <mergeCell ref="A3:B3"/>
  </mergeCells>
  <conditionalFormatting sqref="B19:K19">
    <cfRule type="cellIs" dxfId="0" priority="10" operator="equal">
      <formula>0</formula>
    </cfRule>
  </conditionalFormatting>
  <pageMargins left="1.1811023622047245" right="0.39370078740157483" top="1.9685039370078741" bottom="0.9055118110236221" header="0.39370078740157483" footer="0.39370078740157483"/>
  <pageSetup paperSize="9" orientation="landscape" r:id="rId1"/>
  <headerFooter scaleWithDoc="0">
    <oddHeader>&amp;L&amp;10Kanton St.Gallen
Gesundheitsdepartement
&amp;"-,Fett" 
Dienst für Pflege und Entwicklung&amp;"-,Standard"
 &amp;R&amp;G</oddHeader>
    <oddFooter>&amp;L&amp;"Arial,Standard"&amp;5&amp;F&amp;R&amp;"Arial,Standard"&amp;10&amp;P/&amp;N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B51D8-FF68-480B-88EE-5D519E49FEB1}">
  <dimension ref="A1:E77"/>
  <sheetViews>
    <sheetView view="pageLayout" topLeftCell="A39" zoomScale="90" zoomScaleNormal="100" zoomScalePageLayoutView="90" workbookViewId="0">
      <selection activeCell="A57" sqref="A57:E57"/>
    </sheetView>
  </sheetViews>
  <sheetFormatPr baseColWidth="10" defaultColWidth="11.125" defaultRowHeight="14.25" x14ac:dyDescent="0.2"/>
  <cols>
    <col min="1" max="1" width="15.5" customWidth="1"/>
    <col min="2" max="2" width="12.125" customWidth="1"/>
    <col min="3" max="3" width="15.875" customWidth="1"/>
    <col min="4" max="4" width="16.125" customWidth="1"/>
    <col min="5" max="5" width="16.75" customWidth="1"/>
  </cols>
  <sheetData>
    <row r="1" spans="1:5" ht="47.25" customHeight="1" x14ac:dyDescent="0.2">
      <c r="A1" s="95" t="s">
        <v>63</v>
      </c>
      <c r="B1" s="95"/>
      <c r="C1" s="95"/>
      <c r="D1" s="95"/>
      <c r="E1" s="95"/>
    </row>
    <row r="2" spans="1:5" ht="13.5" customHeight="1" x14ac:dyDescent="0.2">
      <c r="A2" s="101" t="s">
        <v>42</v>
      </c>
      <c r="B2" s="102"/>
      <c r="C2" s="26"/>
      <c r="D2" s="27"/>
      <c r="E2" s="28"/>
    </row>
    <row r="3" spans="1:5" ht="13.5" customHeight="1" x14ac:dyDescent="0.2">
      <c r="A3" s="99" t="s">
        <v>0</v>
      </c>
      <c r="B3" s="99"/>
      <c r="C3" s="25"/>
      <c r="D3" s="33"/>
      <c r="E3" s="34"/>
    </row>
    <row r="4" spans="1:5" ht="13.5" customHeight="1" x14ac:dyDescent="0.2">
      <c r="A4" s="21"/>
      <c r="B4" s="21"/>
      <c r="C4" s="21"/>
      <c r="D4" s="21"/>
      <c r="E4" s="21"/>
    </row>
    <row r="5" spans="1:5" ht="28.5" customHeight="1" x14ac:dyDescent="0.2">
      <c r="A5" s="35" t="s">
        <v>1</v>
      </c>
      <c r="B5" s="15" t="s">
        <v>2</v>
      </c>
      <c r="C5" s="15" t="s">
        <v>3</v>
      </c>
      <c r="D5" s="36" t="s">
        <v>4</v>
      </c>
      <c r="E5" s="37"/>
    </row>
    <row r="6" spans="1:5" ht="13.5" customHeight="1" x14ac:dyDescent="0.2">
      <c r="A6" s="32">
        <v>1</v>
      </c>
      <c r="B6" s="38" t="s">
        <v>5</v>
      </c>
      <c r="C6" s="32">
        <v>10.5</v>
      </c>
      <c r="D6" s="1"/>
      <c r="E6" s="39"/>
    </row>
    <row r="7" spans="1:5" ht="13.5" customHeight="1" x14ac:dyDescent="0.2">
      <c r="A7" s="32">
        <v>2</v>
      </c>
      <c r="B7" s="38" t="s">
        <v>6</v>
      </c>
      <c r="C7" s="32">
        <v>30.5</v>
      </c>
      <c r="D7" s="1"/>
      <c r="E7" s="39"/>
    </row>
    <row r="8" spans="1:5" ht="13.5" customHeight="1" x14ac:dyDescent="0.2">
      <c r="A8" s="32">
        <v>3</v>
      </c>
      <c r="B8" s="40" t="s">
        <v>7</v>
      </c>
      <c r="C8" s="32">
        <v>50.5</v>
      </c>
      <c r="D8" s="2"/>
      <c r="E8" s="39"/>
    </row>
    <row r="9" spans="1:5" ht="13.5" customHeight="1" x14ac:dyDescent="0.2">
      <c r="A9" s="32">
        <v>4</v>
      </c>
      <c r="B9" s="38" t="s">
        <v>8</v>
      </c>
      <c r="C9" s="32">
        <v>70.5</v>
      </c>
      <c r="D9" s="1"/>
      <c r="E9" s="39"/>
    </row>
    <row r="10" spans="1:5" ht="13.5" customHeight="1" x14ac:dyDescent="0.2">
      <c r="A10" s="32">
        <v>5</v>
      </c>
      <c r="B10" s="38" t="s">
        <v>9</v>
      </c>
      <c r="C10" s="32">
        <v>90.5</v>
      </c>
      <c r="D10" s="1"/>
      <c r="E10" s="39"/>
    </row>
    <row r="11" spans="1:5" ht="13.5" customHeight="1" x14ac:dyDescent="0.2">
      <c r="A11" s="32">
        <v>6</v>
      </c>
      <c r="B11" s="38" t="s">
        <v>10</v>
      </c>
      <c r="C11" s="32">
        <v>110.5</v>
      </c>
      <c r="D11" s="1"/>
      <c r="E11" s="39"/>
    </row>
    <row r="12" spans="1:5" ht="13.5" customHeight="1" x14ac:dyDescent="0.2">
      <c r="A12" s="32">
        <v>7</v>
      </c>
      <c r="B12" s="38" t="s">
        <v>11</v>
      </c>
      <c r="C12" s="32">
        <v>130.5</v>
      </c>
      <c r="D12" s="1"/>
      <c r="E12" s="39"/>
    </row>
    <row r="13" spans="1:5" ht="13.5" customHeight="1" x14ac:dyDescent="0.2">
      <c r="A13" s="32">
        <v>8</v>
      </c>
      <c r="B13" s="38" t="s">
        <v>12</v>
      </c>
      <c r="C13" s="32">
        <v>150.5</v>
      </c>
      <c r="D13" s="1"/>
      <c r="E13" s="39"/>
    </row>
    <row r="14" spans="1:5" ht="13.5" customHeight="1" x14ac:dyDescent="0.2">
      <c r="A14" s="32">
        <v>9</v>
      </c>
      <c r="B14" s="38" t="s">
        <v>13</v>
      </c>
      <c r="C14" s="32">
        <v>170.5</v>
      </c>
      <c r="D14" s="1"/>
      <c r="E14" s="39"/>
    </row>
    <row r="15" spans="1:5" ht="13.5" customHeight="1" x14ac:dyDescent="0.2">
      <c r="A15" s="32">
        <v>10</v>
      </c>
      <c r="B15" s="38" t="s">
        <v>14</v>
      </c>
      <c r="C15" s="32">
        <v>190.5</v>
      </c>
      <c r="D15" s="1"/>
      <c r="E15" s="39"/>
    </row>
    <row r="16" spans="1:5" ht="13.5" customHeight="1" x14ac:dyDescent="0.2">
      <c r="A16" s="32">
        <v>11</v>
      </c>
      <c r="B16" s="38" t="s">
        <v>15</v>
      </c>
      <c r="C16" s="32">
        <v>210.5</v>
      </c>
      <c r="D16" s="1"/>
      <c r="E16" s="39"/>
    </row>
    <row r="17" spans="1:5" ht="13.5" customHeight="1" x14ac:dyDescent="0.2">
      <c r="A17" s="32">
        <v>12</v>
      </c>
      <c r="B17" s="38" t="s">
        <v>16</v>
      </c>
      <c r="C17" s="32">
        <v>230.5</v>
      </c>
      <c r="D17" s="1"/>
      <c r="E17" s="39"/>
    </row>
    <row r="18" spans="1:5" ht="13.5" customHeight="1" x14ac:dyDescent="0.2">
      <c r="A18" s="21"/>
      <c r="B18" s="21"/>
      <c r="C18" s="21"/>
      <c r="D18" s="21"/>
      <c r="E18" s="21"/>
    </row>
    <row r="19" spans="1:5" ht="13.5" customHeight="1" x14ac:dyDescent="0.2">
      <c r="A19" s="21"/>
      <c r="B19" s="21"/>
      <c r="C19" s="41" t="s">
        <v>17</v>
      </c>
      <c r="D19" s="42">
        <f>SUM(D6:D17)</f>
        <v>0</v>
      </c>
      <c r="E19" s="43">
        <f>SUM(E6:E17)</f>
        <v>0</v>
      </c>
    </row>
    <row r="20" spans="1:5" ht="13.5" customHeight="1" x14ac:dyDescent="0.2">
      <c r="A20" s="21"/>
      <c r="B20" s="21"/>
      <c r="C20" s="44"/>
      <c r="D20" s="45"/>
      <c r="E20" s="39"/>
    </row>
    <row r="21" spans="1:5" ht="13.5" customHeight="1" x14ac:dyDescent="0.2">
      <c r="A21" s="46"/>
      <c r="B21" s="46"/>
      <c r="C21" s="46"/>
      <c r="D21" s="46"/>
      <c r="E21" s="46"/>
    </row>
    <row r="22" spans="1:5" ht="13.5" customHeight="1" x14ac:dyDescent="0.2">
      <c r="A22" s="87" t="s">
        <v>48</v>
      </c>
      <c r="B22" s="87"/>
      <c r="C22" s="87"/>
      <c r="D22" s="87"/>
      <c r="E22" s="12"/>
    </row>
    <row r="23" spans="1:5" ht="13.5" customHeight="1" x14ac:dyDescent="0.2">
      <c r="A23" s="86" t="s">
        <v>26</v>
      </c>
      <c r="B23" s="86"/>
      <c r="C23" s="88"/>
      <c r="D23" s="3"/>
      <c r="E23" s="12"/>
    </row>
    <row r="24" spans="1:5" ht="13.5" customHeight="1" x14ac:dyDescent="0.2">
      <c r="A24" s="86" t="s">
        <v>27</v>
      </c>
      <c r="B24" s="86"/>
      <c r="C24" s="88"/>
      <c r="D24" s="3"/>
      <c r="E24" s="12"/>
    </row>
    <row r="25" spans="1:5" ht="13.5" customHeight="1" x14ac:dyDescent="0.2">
      <c r="A25" s="86" t="s">
        <v>28</v>
      </c>
      <c r="B25" s="86"/>
      <c r="C25" s="88"/>
      <c r="D25" s="85"/>
      <c r="E25" s="12"/>
    </row>
    <row r="26" spans="1:5" ht="13.5" customHeight="1" x14ac:dyDescent="0.2">
      <c r="A26" s="12"/>
      <c r="B26" s="12"/>
      <c r="C26" s="12"/>
      <c r="D26" s="12"/>
      <c r="E26" s="12"/>
    </row>
    <row r="27" spans="1:5" ht="13.5" customHeight="1" x14ac:dyDescent="0.2">
      <c r="A27" s="12"/>
      <c r="B27" s="12"/>
      <c r="C27" s="48" t="s">
        <v>17</v>
      </c>
      <c r="D27" s="49">
        <f>SUM(D23:D25)</f>
        <v>0</v>
      </c>
      <c r="E27" s="12"/>
    </row>
    <row r="28" spans="1:5" ht="13.5" customHeight="1" x14ac:dyDescent="0.2">
      <c r="A28" s="12"/>
      <c r="B28" s="12"/>
      <c r="C28" s="12"/>
      <c r="D28" s="6"/>
      <c r="E28" s="12"/>
    </row>
    <row r="29" spans="1:5" ht="13.5" customHeight="1" x14ac:dyDescent="0.2">
      <c r="A29" s="50"/>
      <c r="B29" s="50"/>
      <c r="C29" s="50"/>
      <c r="D29" s="50"/>
      <c r="E29" s="50"/>
    </row>
    <row r="30" spans="1:5" ht="16.5" customHeight="1" x14ac:dyDescent="0.2">
      <c r="A30" s="90" t="s">
        <v>43</v>
      </c>
      <c r="B30" s="90"/>
      <c r="C30" s="90"/>
      <c r="D30" s="90"/>
      <c r="E30" s="11"/>
    </row>
    <row r="31" spans="1:5" ht="13.5" customHeight="1" x14ac:dyDescent="0.2">
      <c r="A31" s="89" t="s">
        <v>18</v>
      </c>
      <c r="B31" s="89"/>
      <c r="C31" s="91"/>
      <c r="D31" s="3"/>
      <c r="E31" s="97" t="s">
        <v>44</v>
      </c>
    </row>
    <row r="32" spans="1:5" ht="13.5" customHeight="1" x14ac:dyDescent="0.2">
      <c r="A32" s="92" t="s">
        <v>19</v>
      </c>
      <c r="B32" s="92"/>
      <c r="C32" s="93"/>
      <c r="D32" s="3"/>
      <c r="E32" s="97"/>
    </row>
    <row r="33" spans="1:5" ht="13.5" customHeight="1" x14ac:dyDescent="0.2">
      <c r="A33" s="89" t="s">
        <v>51</v>
      </c>
      <c r="B33" s="89"/>
      <c r="C33" s="91"/>
      <c r="D33" s="3"/>
      <c r="E33" s="97"/>
    </row>
    <row r="34" spans="1:5" ht="13.5" customHeight="1" x14ac:dyDescent="0.2">
      <c r="A34" s="89" t="s">
        <v>47</v>
      </c>
      <c r="B34" s="89"/>
      <c r="C34" s="91"/>
      <c r="D34" s="3"/>
      <c r="E34" s="97"/>
    </row>
    <row r="35" spans="1:5" ht="48.75" customHeight="1" x14ac:dyDescent="0.2">
      <c r="A35" s="89" t="s">
        <v>50</v>
      </c>
      <c r="B35" s="89"/>
      <c r="C35" s="89"/>
      <c r="D35" s="3"/>
      <c r="E35" s="97"/>
    </row>
    <row r="36" spans="1:5" ht="13.5" customHeight="1" x14ac:dyDescent="0.2">
      <c r="A36" s="51"/>
      <c r="B36" s="51"/>
      <c r="C36" s="51"/>
      <c r="D36" s="21"/>
      <c r="E36" s="11"/>
    </row>
    <row r="37" spans="1:5" ht="13.5" customHeight="1" x14ac:dyDescent="0.2">
      <c r="A37" s="12"/>
      <c r="B37" s="12"/>
      <c r="C37" s="48" t="s">
        <v>17</v>
      </c>
      <c r="D37" s="49">
        <f>SUM(D31:D35)</f>
        <v>0</v>
      </c>
      <c r="E37" s="11"/>
    </row>
    <row r="38" spans="1:5" ht="13.5" customHeight="1" x14ac:dyDescent="0.2">
      <c r="A38" s="104" t="s">
        <v>45</v>
      </c>
      <c r="B38" s="104"/>
      <c r="C38" s="104"/>
      <c r="D38" s="104"/>
      <c r="E38" s="52" t="s">
        <v>34</v>
      </c>
    </row>
    <row r="39" spans="1:5" ht="13.5" customHeight="1" x14ac:dyDescent="0.2">
      <c r="A39" s="99" t="s">
        <v>29</v>
      </c>
      <c r="B39" s="99"/>
      <c r="C39" s="99"/>
      <c r="D39" s="3"/>
      <c r="E39" s="53" t="str">
        <f>IF(D39="","",D39*0.3)</f>
        <v/>
      </c>
    </row>
    <row r="40" spans="1:5" ht="13.5" customHeight="1" x14ac:dyDescent="0.2">
      <c r="A40" s="86" t="s">
        <v>36</v>
      </c>
      <c r="B40" s="86"/>
      <c r="C40" s="86"/>
      <c r="D40" s="3"/>
      <c r="E40" s="53" t="str">
        <f>IF(D40="","",D40*0.3)</f>
        <v/>
      </c>
    </row>
    <row r="41" spans="1:5" ht="13.5" customHeight="1" x14ac:dyDescent="0.2">
      <c r="A41" s="94" t="s">
        <v>37</v>
      </c>
      <c r="B41" s="94"/>
      <c r="C41" s="94"/>
      <c r="D41" s="3"/>
      <c r="E41" s="53" t="str">
        <f>IF(D41="","",D41*0.3)</f>
        <v/>
      </c>
    </row>
    <row r="42" spans="1:5" ht="13.5" customHeight="1" x14ac:dyDescent="0.2">
      <c r="A42" s="86" t="s">
        <v>38</v>
      </c>
      <c r="B42" s="86"/>
      <c r="C42" s="86"/>
      <c r="D42" s="3"/>
      <c r="E42" s="53" t="str">
        <f>IF(D42="","",D42*0.3)</f>
        <v/>
      </c>
    </row>
    <row r="43" spans="1:5" ht="13.5" customHeight="1" x14ac:dyDescent="0.2">
      <c r="A43" s="86" t="s">
        <v>39</v>
      </c>
      <c r="B43" s="86"/>
      <c r="C43" s="86"/>
      <c r="D43" s="3"/>
      <c r="E43" s="53" t="str">
        <f>IF(D43="","",D43*0.3)</f>
        <v/>
      </c>
    </row>
    <row r="44" spans="1:5" ht="13.5" customHeight="1" x14ac:dyDescent="0.2">
      <c r="A44" s="47"/>
      <c r="B44" s="47"/>
      <c r="C44" s="47"/>
      <c r="D44" s="21"/>
      <c r="E44" s="11"/>
    </row>
    <row r="45" spans="1:5" ht="13.5" customHeight="1" x14ac:dyDescent="0.2">
      <c r="A45" s="47"/>
      <c r="B45" s="47"/>
      <c r="C45" s="48" t="s">
        <v>17</v>
      </c>
      <c r="D45" s="49">
        <f>SUM(D39:D43)</f>
        <v>0</v>
      </c>
      <c r="E45" s="49">
        <f>SUM(E39:E43)</f>
        <v>0</v>
      </c>
    </row>
    <row r="46" spans="1:5" ht="13.5" customHeight="1" x14ac:dyDescent="0.2">
      <c r="A46" s="47"/>
      <c r="B46" s="47"/>
      <c r="C46" s="12"/>
      <c r="D46" s="6"/>
      <c r="E46" s="6"/>
    </row>
    <row r="47" spans="1:5" ht="13.5" customHeight="1" x14ac:dyDescent="0.2">
      <c r="A47" s="54"/>
      <c r="B47" s="55"/>
      <c r="C47" s="50"/>
      <c r="D47" s="50"/>
      <c r="E47" s="55"/>
    </row>
    <row r="48" spans="1:5" x14ac:dyDescent="0.2">
      <c r="A48" s="98" t="s">
        <v>40</v>
      </c>
      <c r="B48" s="98"/>
      <c r="C48" s="98"/>
      <c r="D48" s="98"/>
      <c r="E48" s="98"/>
    </row>
    <row r="49" spans="1:5" ht="28.5" customHeight="1" x14ac:dyDescent="0.2">
      <c r="A49" s="56" t="s">
        <v>21</v>
      </c>
      <c r="B49" s="56" t="s">
        <v>46</v>
      </c>
      <c r="C49" s="57" t="s">
        <v>32</v>
      </c>
      <c r="D49" s="12" t="s">
        <v>30</v>
      </c>
      <c r="E49" s="12" t="s">
        <v>31</v>
      </c>
    </row>
    <row r="50" spans="1:5" ht="14.1" customHeight="1" x14ac:dyDescent="0.2">
      <c r="A50" s="12" t="s">
        <v>62</v>
      </c>
      <c r="B50" s="58">
        <f>B51+B52</f>
        <v>0</v>
      </c>
      <c r="C50" s="58">
        <f>C51+C52</f>
        <v>0</v>
      </c>
      <c r="D50" s="49">
        <f>D51+D52</f>
        <v>0</v>
      </c>
      <c r="E50" s="59">
        <f>E51+E52</f>
        <v>0</v>
      </c>
    </row>
    <row r="51" spans="1:5" x14ac:dyDescent="0.2">
      <c r="A51" s="60" t="s">
        <v>35</v>
      </c>
      <c r="B51" s="4"/>
      <c r="C51" s="5"/>
      <c r="D51" s="61">
        <f>B51+(C51/(1781/12/8.4))</f>
        <v>0</v>
      </c>
      <c r="E51" s="59">
        <f>IF(D51=0,0,D51/$D$55)</f>
        <v>0</v>
      </c>
    </row>
    <row r="52" spans="1:5" ht="15.75" x14ac:dyDescent="0.2">
      <c r="A52" s="62" t="s">
        <v>61</v>
      </c>
      <c r="B52" s="4"/>
      <c r="C52" s="5"/>
      <c r="D52" s="29">
        <f>B52+(C52/(1781/12/8.4))</f>
        <v>0</v>
      </c>
      <c r="E52" s="63">
        <f>IF(D52=0,0,D52/$D$55)</f>
        <v>0</v>
      </c>
    </row>
    <row r="53" spans="1:5" ht="15.75" x14ac:dyDescent="0.2">
      <c r="A53" s="12" t="s">
        <v>60</v>
      </c>
      <c r="B53" s="4"/>
      <c r="C53" s="5"/>
      <c r="D53" s="6">
        <f>(B53+(C53/(1781/12/8.4))+SUM(E43))</f>
        <v>0</v>
      </c>
      <c r="E53" s="64">
        <f>IF(D53=0,0,D53/$D$55)</f>
        <v>0</v>
      </c>
    </row>
    <row r="54" spans="1:5" x14ac:dyDescent="0.2">
      <c r="A54" s="21" t="s">
        <v>25</v>
      </c>
      <c r="B54" s="4"/>
      <c r="C54" s="5"/>
      <c r="D54" s="6">
        <f>B54+(C54/(1781/12/8.4))+(SUM(E39:E42))</f>
        <v>0</v>
      </c>
      <c r="E54" s="64">
        <f>IF(D54=0,0,D54/$D$55)</f>
        <v>0</v>
      </c>
    </row>
    <row r="55" spans="1:5" x14ac:dyDescent="0.2">
      <c r="A55" s="21" t="s">
        <v>17</v>
      </c>
      <c r="B55" s="65">
        <f>SUM(B53:B54)+B50</f>
        <v>0</v>
      </c>
      <c r="C55" s="66">
        <f>SUM(C53:C54)+C50</f>
        <v>0</v>
      </c>
      <c r="D55" s="67">
        <f>SUM(D53:D54)+D50</f>
        <v>0</v>
      </c>
      <c r="E55" s="68">
        <f>SUM(E53:E54)+E50</f>
        <v>0</v>
      </c>
    </row>
    <row r="56" spans="1:5" x14ac:dyDescent="0.2">
      <c r="A56" s="21"/>
      <c r="B56" s="21"/>
      <c r="C56" s="21"/>
      <c r="D56" s="12"/>
      <c r="E56" s="12"/>
    </row>
    <row r="57" spans="1:5" ht="58.35" customHeight="1" x14ac:dyDescent="0.2">
      <c r="A57" s="96" t="s">
        <v>68</v>
      </c>
      <c r="B57" s="103"/>
      <c r="C57" s="103"/>
      <c r="D57" s="103"/>
      <c r="E57" s="103"/>
    </row>
    <row r="58" spans="1:5" ht="27.2" customHeight="1" x14ac:dyDescent="0.2">
      <c r="A58" s="96" t="s">
        <v>59</v>
      </c>
      <c r="B58" s="96"/>
      <c r="C58" s="96"/>
      <c r="D58" s="96"/>
      <c r="E58" s="96"/>
    </row>
    <row r="59" spans="1:5" x14ac:dyDescent="0.2">
      <c r="A59" s="11"/>
      <c r="B59" s="11"/>
      <c r="C59" s="11"/>
      <c r="D59" s="11"/>
      <c r="E59" s="11"/>
    </row>
    <row r="60" spans="1:5" x14ac:dyDescent="0.2">
      <c r="A60" s="50"/>
      <c r="B60" s="50"/>
      <c r="C60" s="50"/>
      <c r="D60" s="50"/>
      <c r="E60" s="50"/>
    </row>
    <row r="61" spans="1:5" ht="14.25" customHeight="1" x14ac:dyDescent="0.2">
      <c r="A61" s="90" t="s">
        <v>33</v>
      </c>
      <c r="B61" s="90"/>
      <c r="C61" s="90"/>
      <c r="D61" s="90"/>
      <c r="E61" s="90"/>
    </row>
    <row r="62" spans="1:5" x14ac:dyDescent="0.2">
      <c r="A62" s="99" t="s">
        <v>65</v>
      </c>
      <c r="B62" s="99"/>
      <c r="C62" s="99"/>
      <c r="D62" s="6">
        <f>SUM((D6*0.06)+(D7*0.17)+(D8*0.24)+(D9*0.35)+(D10*0.45)+(D11*0.54)+(D12*0.64)+(D13*0.72)+(D14*0.83)+(D15*0.91)+(D16*1.01)+(D17*1.29))</f>
        <v>0</v>
      </c>
      <c r="E62" s="21"/>
    </row>
    <row r="63" spans="1:5" ht="15.75" x14ac:dyDescent="0.2">
      <c r="A63" s="99" t="s">
        <v>58</v>
      </c>
      <c r="B63" s="99"/>
      <c r="C63" s="99"/>
      <c r="D63" s="6">
        <f>(D27/(1425/12))</f>
        <v>0</v>
      </c>
      <c r="E63" s="21"/>
    </row>
    <row r="64" spans="1:5" ht="14.25" customHeight="1" x14ac:dyDescent="0.2">
      <c r="A64" s="89" t="s">
        <v>41</v>
      </c>
      <c r="B64" s="89"/>
      <c r="C64" s="89"/>
      <c r="D64" s="6">
        <f>D37</f>
        <v>0</v>
      </c>
      <c r="E64" s="21"/>
    </row>
    <row r="65" spans="1:5" x14ac:dyDescent="0.2">
      <c r="A65" s="47"/>
      <c r="B65" s="47"/>
      <c r="C65" s="11"/>
      <c r="D65" s="12"/>
      <c r="E65" s="11"/>
    </row>
    <row r="66" spans="1:5" x14ac:dyDescent="0.2">
      <c r="A66" s="100" t="s">
        <v>17</v>
      </c>
      <c r="B66" s="100"/>
      <c r="C66" s="100"/>
      <c r="D66" s="49">
        <f>SUM(D62:D64)</f>
        <v>0</v>
      </c>
      <c r="E66" s="11"/>
    </row>
    <row r="67" spans="1:5" x14ac:dyDescent="0.2">
      <c r="A67" s="69"/>
      <c r="B67" s="69"/>
      <c r="C67" s="70"/>
      <c r="D67" s="11"/>
      <c r="E67" s="11"/>
    </row>
    <row r="68" spans="1:5" ht="13.5" customHeight="1" x14ac:dyDescent="0.2">
      <c r="A68" s="96" t="s">
        <v>57</v>
      </c>
      <c r="B68" s="96"/>
      <c r="C68" s="96"/>
      <c r="D68" s="96"/>
      <c r="E68" s="96"/>
    </row>
    <row r="69" spans="1:5" ht="13.5" customHeight="1" x14ac:dyDescent="0.2">
      <c r="A69" s="69"/>
      <c r="B69" s="69"/>
      <c r="C69" s="70"/>
      <c r="D69" s="11"/>
      <c r="E69" s="11"/>
    </row>
    <row r="70" spans="1:5" x14ac:dyDescent="0.2">
      <c r="A70" s="98" t="s">
        <v>20</v>
      </c>
      <c r="B70" s="98"/>
      <c r="C70" s="98"/>
      <c r="D70" s="98"/>
      <c r="E70" s="98"/>
    </row>
    <row r="71" spans="1:5" x14ac:dyDescent="0.2">
      <c r="A71" s="11"/>
      <c r="B71" s="11"/>
      <c r="C71" s="11"/>
      <c r="D71" s="11"/>
      <c r="E71" s="11"/>
    </row>
    <row r="72" spans="1:5" x14ac:dyDescent="0.2">
      <c r="A72" s="56" t="s">
        <v>21</v>
      </c>
      <c r="B72" s="56" t="s">
        <v>24</v>
      </c>
      <c r="C72" s="56" t="s">
        <v>22</v>
      </c>
      <c r="D72" s="12" t="s">
        <v>30</v>
      </c>
      <c r="E72" s="71" t="s">
        <v>23</v>
      </c>
    </row>
    <row r="73" spans="1:5" ht="28.5" x14ac:dyDescent="0.2">
      <c r="A73" s="72" t="s">
        <v>66</v>
      </c>
      <c r="B73" s="73">
        <f>40%</f>
        <v>0.4</v>
      </c>
      <c r="C73" s="6">
        <f>$D$66*B73</f>
        <v>0</v>
      </c>
      <c r="D73" s="74">
        <f>D50+D53</f>
        <v>0</v>
      </c>
      <c r="E73" s="75" t="str">
        <f>IF(C73=0,"",D73-C73)</f>
        <v/>
      </c>
    </row>
    <row r="74" spans="1:5" x14ac:dyDescent="0.2">
      <c r="A74" s="76" t="s">
        <v>67</v>
      </c>
      <c r="B74" s="77">
        <f>10%</f>
        <v>0.1</v>
      </c>
      <c r="C74" s="78">
        <f>$D$66*B74</f>
        <v>0</v>
      </c>
      <c r="D74" s="79">
        <f>D50</f>
        <v>0</v>
      </c>
      <c r="E74" s="80" t="str">
        <f>IF(C74=0,"",D74-C74)</f>
        <v/>
      </c>
    </row>
    <row r="75" spans="1:5" x14ac:dyDescent="0.2">
      <c r="A75" s="21" t="s">
        <v>25</v>
      </c>
      <c r="B75" s="73">
        <f>60%</f>
        <v>0.6</v>
      </c>
      <c r="C75" s="6">
        <f>$D$66*B75</f>
        <v>0</v>
      </c>
      <c r="D75" s="53">
        <f>D54</f>
        <v>0</v>
      </c>
      <c r="E75" s="75" t="str">
        <f>IF(C75=0,"",D75-C75)</f>
        <v/>
      </c>
    </row>
    <row r="76" spans="1:5" x14ac:dyDescent="0.2">
      <c r="A76" s="81" t="s">
        <v>17</v>
      </c>
      <c r="B76" s="82"/>
      <c r="C76" s="83">
        <f>SUM(C73,C75)</f>
        <v>0</v>
      </c>
      <c r="D76" s="83">
        <f>SUM(D73,D75)</f>
        <v>0</v>
      </c>
      <c r="E76" s="84" t="str">
        <f>IF(SUM(E73,E75)=0,"",SUM(E73,E75))</f>
        <v/>
      </c>
    </row>
    <row r="77" spans="1:5" x14ac:dyDescent="0.2">
      <c r="A77" s="11"/>
      <c r="B77" s="11"/>
      <c r="C77" s="11"/>
      <c r="D77" s="11"/>
      <c r="E77" s="11"/>
    </row>
  </sheetData>
  <sheetProtection algorithmName="SHA-512" hashValue="nYg2oLRGEkx+RhfEJ93ZKiFAuV3L2zzX6+UF4gU3rjaj28p7BE/UhaO3lS/3nQuNMRROyhIo9gIVO8MHXhLLyw==" saltValue="T4M+zx1a9id1sc4fdqsZ8Q==" spinCount="100000" sheet="1" objects="1" scenarios="1"/>
  <mergeCells count="30">
    <mergeCell ref="A1:E1"/>
    <mergeCell ref="A2:B2"/>
    <mergeCell ref="A3:B3"/>
    <mergeCell ref="A22:D22"/>
    <mergeCell ref="A70:E70"/>
    <mergeCell ref="E31:E35"/>
    <mergeCell ref="A32:C32"/>
    <mergeCell ref="A33:C33"/>
    <mergeCell ref="A34:C34"/>
    <mergeCell ref="A35:C35"/>
    <mergeCell ref="A23:C23"/>
    <mergeCell ref="A24:C24"/>
    <mergeCell ref="A25:C25"/>
    <mergeCell ref="A30:D30"/>
    <mergeCell ref="A31:C31"/>
    <mergeCell ref="A63:C63"/>
    <mergeCell ref="A38:D38"/>
    <mergeCell ref="A39:C39"/>
    <mergeCell ref="A40:C40"/>
    <mergeCell ref="A41:C41"/>
    <mergeCell ref="A42:C42"/>
    <mergeCell ref="A62:C62"/>
    <mergeCell ref="A64:C64"/>
    <mergeCell ref="A66:C66"/>
    <mergeCell ref="A68:E68"/>
    <mergeCell ref="A43:C43"/>
    <mergeCell ref="A48:E48"/>
    <mergeCell ref="A57:E57"/>
    <mergeCell ref="A58:E58"/>
    <mergeCell ref="A61:E61"/>
  </mergeCells>
  <conditionalFormatting sqref="B55:D55 C73:D76">
    <cfRule type="cellIs" dxfId="99" priority="4" operator="equal">
      <formula>0</formula>
    </cfRule>
  </conditionalFormatting>
  <conditionalFormatting sqref="B50:E50">
    <cfRule type="cellIs" dxfId="98" priority="1" operator="equal">
      <formula>0</formula>
    </cfRule>
  </conditionalFormatting>
  <conditionalFormatting sqref="D27:D28">
    <cfRule type="cellIs" dxfId="97" priority="8" operator="equal">
      <formula>0</formula>
    </cfRule>
  </conditionalFormatting>
  <conditionalFormatting sqref="D37">
    <cfRule type="cellIs" dxfId="96" priority="7" operator="equal">
      <formula>0</formula>
    </cfRule>
  </conditionalFormatting>
  <conditionalFormatting sqref="D51:D54">
    <cfRule type="cellIs" dxfId="95" priority="5" operator="equal">
      <formula>0</formula>
    </cfRule>
  </conditionalFormatting>
  <conditionalFormatting sqref="D62:D64 D66">
    <cfRule type="cellIs" dxfId="94" priority="2" operator="equal">
      <formula>0</formula>
    </cfRule>
  </conditionalFormatting>
  <conditionalFormatting sqref="D19:E20">
    <cfRule type="cellIs" dxfId="93" priority="9" operator="equal">
      <formula>0</formula>
    </cfRule>
  </conditionalFormatting>
  <conditionalFormatting sqref="D45:E46">
    <cfRule type="cellIs" dxfId="92" priority="6" operator="equal">
      <formula>0</formula>
    </cfRule>
  </conditionalFormatting>
  <conditionalFormatting sqref="E51:E55">
    <cfRule type="cellIs" dxfId="91" priority="3" operator="equal">
      <formula>0</formula>
    </cfRule>
  </conditionalFormatting>
  <pageMargins left="1.1811023622047245" right="0.39370078740157483" top="1.9685039370078741" bottom="0.9055118110236221" header="0.39370078740157483" footer="0.39370078740157483"/>
  <pageSetup paperSize="9" orientation="portrait" r:id="rId1"/>
  <headerFooter scaleWithDoc="0">
    <oddHeader>&amp;L&amp;10Kanton St.Gallen
Gesundheitsdepartement
&amp;"-,Fett" 
Dienst für Pflege und Entwicklung&amp;"-,Standard"
 &amp;R&amp;G</oddHeader>
    <oddFooter>&amp;L&amp;"Arial,Standard"&amp;5&amp;F&amp;R&amp;"Arial,Standard"&amp;10&amp;P/&amp;N</oddFooter>
  </headerFooter>
  <rowBreaks count="1" manualBreakCount="1">
    <brk id="37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00482-50DB-4260-B025-96124E8DC3CC}">
  <dimension ref="A1:E77"/>
  <sheetViews>
    <sheetView view="pageLayout" topLeftCell="A38" zoomScale="90" zoomScaleNormal="100" zoomScalePageLayoutView="90" workbookViewId="0">
      <selection activeCell="D53" sqref="D53"/>
    </sheetView>
  </sheetViews>
  <sheetFormatPr baseColWidth="10" defaultColWidth="11.125" defaultRowHeight="14.25" x14ac:dyDescent="0.2"/>
  <cols>
    <col min="1" max="1" width="15.5" customWidth="1"/>
    <col min="2" max="2" width="12.125" customWidth="1"/>
    <col min="3" max="3" width="15.875" customWidth="1"/>
    <col min="4" max="4" width="16.125" customWidth="1"/>
    <col min="5" max="5" width="16.75" customWidth="1"/>
  </cols>
  <sheetData>
    <row r="1" spans="1:5" ht="47.25" customHeight="1" x14ac:dyDescent="0.2">
      <c r="A1" s="95" t="s">
        <v>63</v>
      </c>
      <c r="B1" s="95"/>
      <c r="C1" s="95"/>
      <c r="D1" s="95"/>
      <c r="E1" s="95"/>
    </row>
    <row r="2" spans="1:5" ht="13.5" customHeight="1" x14ac:dyDescent="0.2">
      <c r="A2" s="101" t="s">
        <v>42</v>
      </c>
      <c r="B2" s="102"/>
      <c r="C2" s="26"/>
      <c r="D2" s="27"/>
      <c r="E2" s="28"/>
    </row>
    <row r="3" spans="1:5" ht="13.5" customHeight="1" x14ac:dyDescent="0.2">
      <c r="A3" s="99" t="s">
        <v>0</v>
      </c>
      <c r="B3" s="99"/>
      <c r="C3" s="25"/>
      <c r="D3" s="33"/>
      <c r="E3" s="34"/>
    </row>
    <row r="4" spans="1:5" ht="13.5" customHeight="1" x14ac:dyDescent="0.2">
      <c r="A4" s="21"/>
      <c r="B4" s="21"/>
      <c r="C4" s="21"/>
      <c r="D4" s="21"/>
      <c r="E4" s="21"/>
    </row>
    <row r="5" spans="1:5" ht="28.5" customHeight="1" x14ac:dyDescent="0.2">
      <c r="A5" s="35" t="s">
        <v>1</v>
      </c>
      <c r="B5" s="15" t="s">
        <v>2</v>
      </c>
      <c r="C5" s="15" t="s">
        <v>3</v>
      </c>
      <c r="D5" s="36" t="s">
        <v>4</v>
      </c>
      <c r="E5" s="37"/>
    </row>
    <row r="6" spans="1:5" ht="13.5" customHeight="1" x14ac:dyDescent="0.2">
      <c r="A6" s="32">
        <v>1</v>
      </c>
      <c r="B6" s="38" t="s">
        <v>5</v>
      </c>
      <c r="C6" s="32">
        <v>10.5</v>
      </c>
      <c r="D6" s="1"/>
      <c r="E6" s="39"/>
    </row>
    <row r="7" spans="1:5" ht="13.5" customHeight="1" x14ac:dyDescent="0.2">
      <c r="A7" s="32">
        <v>2</v>
      </c>
      <c r="B7" s="38" t="s">
        <v>6</v>
      </c>
      <c r="C7" s="32">
        <v>30.5</v>
      </c>
      <c r="D7" s="1"/>
      <c r="E7" s="39"/>
    </row>
    <row r="8" spans="1:5" ht="13.5" customHeight="1" x14ac:dyDescent="0.2">
      <c r="A8" s="32">
        <v>3</v>
      </c>
      <c r="B8" s="40" t="s">
        <v>7</v>
      </c>
      <c r="C8" s="32">
        <v>50.5</v>
      </c>
      <c r="D8" s="2"/>
      <c r="E8" s="39"/>
    </row>
    <row r="9" spans="1:5" ht="13.5" customHeight="1" x14ac:dyDescent="0.2">
      <c r="A9" s="32">
        <v>4</v>
      </c>
      <c r="B9" s="38" t="s">
        <v>8</v>
      </c>
      <c r="C9" s="32">
        <v>70.5</v>
      </c>
      <c r="D9" s="1"/>
      <c r="E9" s="39"/>
    </row>
    <row r="10" spans="1:5" ht="13.5" customHeight="1" x14ac:dyDescent="0.2">
      <c r="A10" s="32">
        <v>5</v>
      </c>
      <c r="B10" s="38" t="s">
        <v>9</v>
      </c>
      <c r="C10" s="32">
        <v>90.5</v>
      </c>
      <c r="D10" s="1"/>
      <c r="E10" s="39"/>
    </row>
    <row r="11" spans="1:5" ht="13.5" customHeight="1" x14ac:dyDescent="0.2">
      <c r="A11" s="32">
        <v>6</v>
      </c>
      <c r="B11" s="38" t="s">
        <v>10</v>
      </c>
      <c r="C11" s="32">
        <v>110.5</v>
      </c>
      <c r="D11" s="1"/>
      <c r="E11" s="39"/>
    </row>
    <row r="12" spans="1:5" ht="13.5" customHeight="1" x14ac:dyDescent="0.2">
      <c r="A12" s="32">
        <v>7</v>
      </c>
      <c r="B12" s="38" t="s">
        <v>11</v>
      </c>
      <c r="C12" s="32">
        <v>130.5</v>
      </c>
      <c r="D12" s="1"/>
      <c r="E12" s="39"/>
    </row>
    <row r="13" spans="1:5" ht="13.5" customHeight="1" x14ac:dyDescent="0.2">
      <c r="A13" s="32">
        <v>8</v>
      </c>
      <c r="B13" s="38" t="s">
        <v>12</v>
      </c>
      <c r="C13" s="32">
        <v>150.5</v>
      </c>
      <c r="D13" s="1"/>
      <c r="E13" s="39"/>
    </row>
    <row r="14" spans="1:5" ht="13.5" customHeight="1" x14ac:dyDescent="0.2">
      <c r="A14" s="32">
        <v>9</v>
      </c>
      <c r="B14" s="38" t="s">
        <v>13</v>
      </c>
      <c r="C14" s="32">
        <v>170.5</v>
      </c>
      <c r="D14" s="1"/>
      <c r="E14" s="39"/>
    </row>
    <row r="15" spans="1:5" ht="13.5" customHeight="1" x14ac:dyDescent="0.2">
      <c r="A15" s="32">
        <v>10</v>
      </c>
      <c r="B15" s="38" t="s">
        <v>14</v>
      </c>
      <c r="C15" s="32">
        <v>190.5</v>
      </c>
      <c r="D15" s="1"/>
      <c r="E15" s="39"/>
    </row>
    <row r="16" spans="1:5" ht="13.5" customHeight="1" x14ac:dyDescent="0.2">
      <c r="A16" s="32">
        <v>11</v>
      </c>
      <c r="B16" s="38" t="s">
        <v>15</v>
      </c>
      <c r="C16" s="32">
        <v>210.5</v>
      </c>
      <c r="D16" s="1"/>
      <c r="E16" s="39"/>
    </row>
    <row r="17" spans="1:5" ht="13.5" customHeight="1" x14ac:dyDescent="0.2">
      <c r="A17" s="32">
        <v>12</v>
      </c>
      <c r="B17" s="38" t="s">
        <v>16</v>
      </c>
      <c r="C17" s="32">
        <v>230.5</v>
      </c>
      <c r="D17" s="1"/>
      <c r="E17" s="39"/>
    </row>
    <row r="18" spans="1:5" ht="13.5" customHeight="1" x14ac:dyDescent="0.2">
      <c r="A18" s="21"/>
      <c r="B18" s="21"/>
      <c r="C18" s="21"/>
      <c r="D18" s="21"/>
      <c r="E18" s="21"/>
    </row>
    <row r="19" spans="1:5" ht="13.5" customHeight="1" x14ac:dyDescent="0.2">
      <c r="A19" s="21"/>
      <c r="B19" s="21"/>
      <c r="C19" s="41" t="s">
        <v>17</v>
      </c>
      <c r="D19" s="42">
        <f>SUM(D6:D17)</f>
        <v>0</v>
      </c>
      <c r="E19" s="43">
        <f>SUM(E6:E17)</f>
        <v>0</v>
      </c>
    </row>
    <row r="20" spans="1:5" ht="13.5" customHeight="1" x14ac:dyDescent="0.2">
      <c r="A20" s="21"/>
      <c r="B20" s="21"/>
      <c r="C20" s="44"/>
      <c r="D20" s="45"/>
      <c r="E20" s="39"/>
    </row>
    <row r="21" spans="1:5" ht="13.5" customHeight="1" x14ac:dyDescent="0.2">
      <c r="A21" s="46"/>
      <c r="B21" s="46"/>
      <c r="C21" s="46"/>
      <c r="D21" s="46"/>
      <c r="E21" s="46"/>
    </row>
    <row r="22" spans="1:5" ht="13.5" customHeight="1" x14ac:dyDescent="0.2">
      <c r="A22" s="87" t="s">
        <v>48</v>
      </c>
      <c r="B22" s="87"/>
      <c r="C22" s="87"/>
      <c r="D22" s="87"/>
      <c r="E22" s="12"/>
    </row>
    <row r="23" spans="1:5" ht="13.5" customHeight="1" x14ac:dyDescent="0.2">
      <c r="A23" s="86" t="s">
        <v>26</v>
      </c>
      <c r="B23" s="86"/>
      <c r="C23" s="88"/>
      <c r="D23" s="3"/>
      <c r="E23" s="12"/>
    </row>
    <row r="24" spans="1:5" ht="13.5" customHeight="1" x14ac:dyDescent="0.2">
      <c r="A24" s="86" t="s">
        <v>27</v>
      </c>
      <c r="B24" s="86"/>
      <c r="C24" s="88"/>
      <c r="D24" s="3"/>
      <c r="E24" s="12"/>
    </row>
    <row r="25" spans="1:5" ht="13.5" customHeight="1" x14ac:dyDescent="0.2">
      <c r="A25" s="86" t="s">
        <v>28</v>
      </c>
      <c r="B25" s="86"/>
      <c r="C25" s="88"/>
      <c r="D25" s="85"/>
      <c r="E25" s="12"/>
    </row>
    <row r="26" spans="1:5" ht="13.5" customHeight="1" x14ac:dyDescent="0.2">
      <c r="A26" s="12"/>
      <c r="B26" s="12"/>
      <c r="C26" s="12"/>
      <c r="D26" s="12"/>
      <c r="E26" s="12"/>
    </row>
    <row r="27" spans="1:5" ht="13.5" customHeight="1" x14ac:dyDescent="0.2">
      <c r="A27" s="12"/>
      <c r="B27" s="12"/>
      <c r="C27" s="48" t="s">
        <v>17</v>
      </c>
      <c r="D27" s="49">
        <f>SUM(D23:D25)</f>
        <v>0</v>
      </c>
      <c r="E27" s="12"/>
    </row>
    <row r="28" spans="1:5" ht="13.5" customHeight="1" x14ac:dyDescent="0.2">
      <c r="A28" s="12"/>
      <c r="B28" s="12"/>
      <c r="C28" s="12"/>
      <c r="D28" s="6"/>
      <c r="E28" s="12"/>
    </row>
    <row r="29" spans="1:5" ht="13.5" customHeight="1" x14ac:dyDescent="0.2">
      <c r="A29" s="50"/>
      <c r="B29" s="50"/>
      <c r="C29" s="50"/>
      <c r="D29" s="50"/>
      <c r="E29" s="50"/>
    </row>
    <row r="30" spans="1:5" ht="16.5" customHeight="1" x14ac:dyDescent="0.2">
      <c r="A30" s="90" t="s">
        <v>43</v>
      </c>
      <c r="B30" s="90"/>
      <c r="C30" s="90"/>
      <c r="D30" s="90"/>
      <c r="E30" s="11"/>
    </row>
    <row r="31" spans="1:5" ht="13.5" customHeight="1" x14ac:dyDescent="0.2">
      <c r="A31" s="89" t="s">
        <v>18</v>
      </c>
      <c r="B31" s="89"/>
      <c r="C31" s="91"/>
      <c r="D31" s="3"/>
      <c r="E31" s="97" t="s">
        <v>44</v>
      </c>
    </row>
    <row r="32" spans="1:5" ht="13.5" customHeight="1" x14ac:dyDescent="0.2">
      <c r="A32" s="92" t="s">
        <v>19</v>
      </c>
      <c r="B32" s="92"/>
      <c r="C32" s="93"/>
      <c r="D32" s="3"/>
      <c r="E32" s="97"/>
    </row>
    <row r="33" spans="1:5" ht="13.5" customHeight="1" x14ac:dyDescent="0.2">
      <c r="A33" s="89" t="s">
        <v>51</v>
      </c>
      <c r="B33" s="89"/>
      <c r="C33" s="91"/>
      <c r="D33" s="3"/>
      <c r="E33" s="97"/>
    </row>
    <row r="34" spans="1:5" ht="13.5" customHeight="1" x14ac:dyDescent="0.2">
      <c r="A34" s="89" t="s">
        <v>47</v>
      </c>
      <c r="B34" s="89"/>
      <c r="C34" s="91"/>
      <c r="D34" s="3"/>
      <c r="E34" s="97"/>
    </row>
    <row r="35" spans="1:5" ht="48.75" customHeight="1" x14ac:dyDescent="0.2">
      <c r="A35" s="89" t="s">
        <v>50</v>
      </c>
      <c r="B35" s="89"/>
      <c r="C35" s="89"/>
      <c r="D35" s="3"/>
      <c r="E35" s="97"/>
    </row>
    <row r="36" spans="1:5" ht="13.5" customHeight="1" x14ac:dyDescent="0.2">
      <c r="A36" s="51"/>
      <c r="B36" s="51"/>
      <c r="C36" s="51"/>
      <c r="D36" s="21"/>
      <c r="E36" s="11"/>
    </row>
    <row r="37" spans="1:5" ht="13.5" customHeight="1" x14ac:dyDescent="0.2">
      <c r="A37" s="12"/>
      <c r="B37" s="12"/>
      <c r="C37" s="48" t="s">
        <v>17</v>
      </c>
      <c r="D37" s="49">
        <f>SUM(D31:D35)</f>
        <v>0</v>
      </c>
      <c r="E37" s="11"/>
    </row>
    <row r="38" spans="1:5" ht="13.5" customHeight="1" x14ac:dyDescent="0.2">
      <c r="A38" s="104" t="s">
        <v>45</v>
      </c>
      <c r="B38" s="104"/>
      <c r="C38" s="104"/>
      <c r="D38" s="104"/>
      <c r="E38" s="52" t="s">
        <v>34</v>
      </c>
    </row>
    <row r="39" spans="1:5" ht="13.5" customHeight="1" x14ac:dyDescent="0.2">
      <c r="A39" s="99" t="s">
        <v>29</v>
      </c>
      <c r="B39" s="99"/>
      <c r="C39" s="99"/>
      <c r="D39" s="3"/>
      <c r="E39" s="53" t="str">
        <f>IF(D39="","",D39*0.3)</f>
        <v/>
      </c>
    </row>
    <row r="40" spans="1:5" ht="13.5" customHeight="1" x14ac:dyDescent="0.2">
      <c r="A40" s="86" t="s">
        <v>36</v>
      </c>
      <c r="B40" s="86"/>
      <c r="C40" s="86"/>
      <c r="D40" s="3"/>
      <c r="E40" s="53" t="str">
        <f>IF(D40="","",D40*0.3)</f>
        <v/>
      </c>
    </row>
    <row r="41" spans="1:5" ht="13.5" customHeight="1" x14ac:dyDescent="0.2">
      <c r="A41" s="94" t="s">
        <v>37</v>
      </c>
      <c r="B41" s="94"/>
      <c r="C41" s="94"/>
      <c r="D41" s="3"/>
      <c r="E41" s="53" t="str">
        <f>IF(D41="","",D41*0.3)</f>
        <v/>
      </c>
    </row>
    <row r="42" spans="1:5" ht="13.5" customHeight="1" x14ac:dyDescent="0.2">
      <c r="A42" s="86" t="s">
        <v>38</v>
      </c>
      <c r="B42" s="86"/>
      <c r="C42" s="86"/>
      <c r="D42" s="3"/>
      <c r="E42" s="53" t="str">
        <f>IF(D42="","",D42*0.3)</f>
        <v/>
      </c>
    </row>
    <row r="43" spans="1:5" ht="13.5" customHeight="1" x14ac:dyDescent="0.2">
      <c r="A43" s="86" t="s">
        <v>39</v>
      </c>
      <c r="B43" s="86"/>
      <c r="C43" s="86"/>
      <c r="D43" s="3"/>
      <c r="E43" s="53" t="str">
        <f>IF(D43="","",D43*0.3)</f>
        <v/>
      </c>
    </row>
    <row r="44" spans="1:5" ht="13.5" customHeight="1" x14ac:dyDescent="0.2">
      <c r="A44" s="47"/>
      <c r="B44" s="47"/>
      <c r="C44" s="47"/>
      <c r="D44" s="21"/>
      <c r="E44" s="11"/>
    </row>
    <row r="45" spans="1:5" ht="13.5" customHeight="1" x14ac:dyDescent="0.2">
      <c r="A45" s="47"/>
      <c r="B45" s="47"/>
      <c r="C45" s="48" t="s">
        <v>17</v>
      </c>
      <c r="D45" s="49">
        <f>SUM(D39:D43)</f>
        <v>0</v>
      </c>
      <c r="E45" s="49">
        <f>SUM(E39:E43)</f>
        <v>0</v>
      </c>
    </row>
    <row r="46" spans="1:5" ht="13.5" customHeight="1" x14ac:dyDescent="0.2">
      <c r="A46" s="47"/>
      <c r="B46" s="47"/>
      <c r="C46" s="12"/>
      <c r="D46" s="6"/>
      <c r="E46" s="6"/>
    </row>
    <row r="47" spans="1:5" ht="13.5" customHeight="1" x14ac:dyDescent="0.2">
      <c r="A47" s="54"/>
      <c r="B47" s="55"/>
      <c r="C47" s="50"/>
      <c r="D47" s="50"/>
      <c r="E47" s="55"/>
    </row>
    <row r="48" spans="1:5" x14ac:dyDescent="0.2">
      <c r="A48" s="98" t="s">
        <v>40</v>
      </c>
      <c r="B48" s="98"/>
      <c r="C48" s="98"/>
      <c r="D48" s="98"/>
      <c r="E48" s="98"/>
    </row>
    <row r="49" spans="1:5" ht="28.5" customHeight="1" x14ac:dyDescent="0.2">
      <c r="A49" s="56" t="s">
        <v>21</v>
      </c>
      <c r="B49" s="56" t="s">
        <v>46</v>
      </c>
      <c r="C49" s="57" t="s">
        <v>32</v>
      </c>
      <c r="D49" s="12" t="s">
        <v>30</v>
      </c>
      <c r="E49" s="12" t="s">
        <v>31</v>
      </c>
    </row>
    <row r="50" spans="1:5" ht="14.1" customHeight="1" x14ac:dyDescent="0.2">
      <c r="A50" s="12" t="s">
        <v>62</v>
      </c>
      <c r="B50" s="58">
        <f>B51+B52</f>
        <v>0</v>
      </c>
      <c r="C50" s="58">
        <f>C51+C52</f>
        <v>0</v>
      </c>
      <c r="D50" s="49">
        <f>D51+D52</f>
        <v>0</v>
      </c>
      <c r="E50" s="59">
        <f>E51+E52</f>
        <v>0</v>
      </c>
    </row>
    <row r="51" spans="1:5" x14ac:dyDescent="0.2">
      <c r="A51" s="60" t="s">
        <v>35</v>
      </c>
      <c r="B51" s="4"/>
      <c r="C51" s="5"/>
      <c r="D51" s="61">
        <f>B51+(C51/(1781/12/8.4))</f>
        <v>0</v>
      </c>
      <c r="E51" s="59">
        <f>IF(D51=0,0,D51/$D$55)</f>
        <v>0</v>
      </c>
    </row>
    <row r="52" spans="1:5" ht="15.75" x14ac:dyDescent="0.2">
      <c r="A52" s="62" t="s">
        <v>61</v>
      </c>
      <c r="B52" s="4"/>
      <c r="C52" s="5"/>
      <c r="D52" s="29">
        <f>B52+(C52/(1781/12/8.4))</f>
        <v>0</v>
      </c>
      <c r="E52" s="63">
        <f>IF(D52=0,0,D52/$D$55)</f>
        <v>0</v>
      </c>
    </row>
    <row r="53" spans="1:5" ht="15.75" x14ac:dyDescent="0.2">
      <c r="A53" s="12" t="s">
        <v>60</v>
      </c>
      <c r="B53" s="4"/>
      <c r="C53" s="5"/>
      <c r="D53" s="6">
        <f>(B53+(C53/(1781/12/8.4))+SUM(E43))</f>
        <v>0</v>
      </c>
      <c r="E53" s="64">
        <f>IF(D53=0,0,D53/$D$55)</f>
        <v>0</v>
      </c>
    </row>
    <row r="54" spans="1:5" x14ac:dyDescent="0.2">
      <c r="A54" s="21" t="s">
        <v>25</v>
      </c>
      <c r="B54" s="4"/>
      <c r="C54" s="5"/>
      <c r="D54" s="6">
        <f>B54+(C54/(1781/12/8.4))+(SUM(E39:E42))</f>
        <v>0</v>
      </c>
      <c r="E54" s="64">
        <f>IF(D54=0,0,D54/$D$55)</f>
        <v>0</v>
      </c>
    </row>
    <row r="55" spans="1:5" x14ac:dyDescent="0.2">
      <c r="A55" s="21" t="s">
        <v>17</v>
      </c>
      <c r="B55" s="65">
        <f>SUM(B53:B54)+B50</f>
        <v>0</v>
      </c>
      <c r="C55" s="66">
        <f>SUM(C53:C54)+C50</f>
        <v>0</v>
      </c>
      <c r="D55" s="67">
        <f>SUM(D53:D54)+D50</f>
        <v>0</v>
      </c>
      <c r="E55" s="68">
        <f>SUM(E53:E54)+E50</f>
        <v>0</v>
      </c>
    </row>
    <row r="56" spans="1:5" x14ac:dyDescent="0.2">
      <c r="A56" s="21"/>
      <c r="B56" s="21"/>
      <c r="C56" s="21"/>
      <c r="D56" s="12"/>
      <c r="E56" s="12"/>
    </row>
    <row r="57" spans="1:5" ht="58.35" customHeight="1" x14ac:dyDescent="0.2">
      <c r="A57" s="96" t="s">
        <v>68</v>
      </c>
      <c r="B57" s="103"/>
      <c r="C57" s="103"/>
      <c r="D57" s="103"/>
      <c r="E57" s="103"/>
    </row>
    <row r="58" spans="1:5" ht="27.2" customHeight="1" x14ac:dyDescent="0.2">
      <c r="A58" s="96" t="s">
        <v>59</v>
      </c>
      <c r="B58" s="96"/>
      <c r="C58" s="96"/>
      <c r="D58" s="96"/>
      <c r="E58" s="96"/>
    </row>
    <row r="59" spans="1:5" x14ac:dyDescent="0.2">
      <c r="A59" s="11"/>
      <c r="B59" s="11"/>
      <c r="C59" s="11"/>
      <c r="D59" s="11"/>
      <c r="E59" s="11"/>
    </row>
    <row r="60" spans="1:5" x14ac:dyDescent="0.2">
      <c r="A60" s="50"/>
      <c r="B60" s="50"/>
      <c r="C60" s="50"/>
      <c r="D60" s="50"/>
      <c r="E60" s="50"/>
    </row>
    <row r="61" spans="1:5" ht="14.25" customHeight="1" x14ac:dyDescent="0.2">
      <c r="A61" s="90" t="s">
        <v>33</v>
      </c>
      <c r="B61" s="90"/>
      <c r="C61" s="90"/>
      <c r="D61" s="90"/>
      <c r="E61" s="90"/>
    </row>
    <row r="62" spans="1:5" x14ac:dyDescent="0.2">
      <c r="A62" s="99" t="s">
        <v>65</v>
      </c>
      <c r="B62" s="99"/>
      <c r="C62" s="99"/>
      <c r="D62" s="6">
        <f>SUM((D6*0.06)+(D7*0.17)+(D8*0.24)+(D9*0.35)+(D10*0.45)+(D11*0.54)+(D12*0.64)+(D13*0.72)+(D14*0.83)+(D15*0.91)+(D16*1.01)+(D17*1.29))</f>
        <v>0</v>
      </c>
      <c r="E62" s="21"/>
    </row>
    <row r="63" spans="1:5" ht="15.75" x14ac:dyDescent="0.2">
      <c r="A63" s="99" t="s">
        <v>58</v>
      </c>
      <c r="B63" s="99"/>
      <c r="C63" s="99"/>
      <c r="D63" s="6">
        <f>(D27/(1425/12))</f>
        <v>0</v>
      </c>
      <c r="E63" s="21"/>
    </row>
    <row r="64" spans="1:5" ht="14.25" customHeight="1" x14ac:dyDescent="0.2">
      <c r="A64" s="89" t="s">
        <v>41</v>
      </c>
      <c r="B64" s="89"/>
      <c r="C64" s="89"/>
      <c r="D64" s="6">
        <f>D37</f>
        <v>0</v>
      </c>
      <c r="E64" s="21"/>
    </row>
    <row r="65" spans="1:5" x14ac:dyDescent="0.2">
      <c r="A65" s="47"/>
      <c r="B65" s="47"/>
      <c r="C65" s="11"/>
      <c r="D65" s="12"/>
      <c r="E65" s="11"/>
    </row>
    <row r="66" spans="1:5" x14ac:dyDescent="0.2">
      <c r="A66" s="100" t="s">
        <v>17</v>
      </c>
      <c r="B66" s="100"/>
      <c r="C66" s="100"/>
      <c r="D66" s="49">
        <f>SUM(D62:D64)</f>
        <v>0</v>
      </c>
      <c r="E66" s="11"/>
    </row>
    <row r="67" spans="1:5" x14ac:dyDescent="0.2">
      <c r="A67" s="69"/>
      <c r="B67" s="69"/>
      <c r="C67" s="70"/>
      <c r="D67" s="11"/>
      <c r="E67" s="11"/>
    </row>
    <row r="68" spans="1:5" ht="13.5" customHeight="1" x14ac:dyDescent="0.2">
      <c r="A68" s="96" t="s">
        <v>57</v>
      </c>
      <c r="B68" s="96"/>
      <c r="C68" s="96"/>
      <c r="D68" s="96"/>
      <c r="E68" s="96"/>
    </row>
    <row r="69" spans="1:5" ht="13.5" customHeight="1" x14ac:dyDescent="0.2">
      <c r="A69" s="69"/>
      <c r="B69" s="69"/>
      <c r="C69" s="70"/>
      <c r="D69" s="11"/>
      <c r="E69" s="11"/>
    </row>
    <row r="70" spans="1:5" x14ac:dyDescent="0.2">
      <c r="A70" s="98" t="s">
        <v>20</v>
      </c>
      <c r="B70" s="98"/>
      <c r="C70" s="98"/>
      <c r="D70" s="98"/>
      <c r="E70" s="98"/>
    </row>
    <row r="71" spans="1:5" x14ac:dyDescent="0.2">
      <c r="A71" s="11"/>
      <c r="B71" s="11"/>
      <c r="C71" s="11"/>
      <c r="D71" s="11"/>
      <c r="E71" s="11"/>
    </row>
    <row r="72" spans="1:5" x14ac:dyDescent="0.2">
      <c r="A72" s="56" t="s">
        <v>21</v>
      </c>
      <c r="B72" s="56" t="s">
        <v>24</v>
      </c>
      <c r="C72" s="56" t="s">
        <v>22</v>
      </c>
      <c r="D72" s="12" t="s">
        <v>30</v>
      </c>
      <c r="E72" s="71" t="s">
        <v>23</v>
      </c>
    </row>
    <row r="73" spans="1:5" ht="28.5" x14ac:dyDescent="0.2">
      <c r="A73" s="72" t="s">
        <v>66</v>
      </c>
      <c r="B73" s="73">
        <f>40%</f>
        <v>0.4</v>
      </c>
      <c r="C73" s="6">
        <f>$D$66*B73</f>
        <v>0</v>
      </c>
      <c r="D73" s="74">
        <f>D50+D53</f>
        <v>0</v>
      </c>
      <c r="E73" s="75" t="str">
        <f>IF(C73=0,"",D73-C73)</f>
        <v/>
      </c>
    </row>
    <row r="74" spans="1:5" x14ac:dyDescent="0.2">
      <c r="A74" s="76" t="s">
        <v>67</v>
      </c>
      <c r="B74" s="77">
        <f>10%</f>
        <v>0.1</v>
      </c>
      <c r="C74" s="78">
        <f>$D$66*B74</f>
        <v>0</v>
      </c>
      <c r="D74" s="79">
        <f>D50</f>
        <v>0</v>
      </c>
      <c r="E74" s="80" t="str">
        <f>IF(C74=0,"",D74-C74)</f>
        <v/>
      </c>
    </row>
    <row r="75" spans="1:5" x14ac:dyDescent="0.2">
      <c r="A75" s="21" t="s">
        <v>25</v>
      </c>
      <c r="B75" s="73">
        <f>60%</f>
        <v>0.6</v>
      </c>
      <c r="C75" s="6">
        <f>$D$66*B75</f>
        <v>0</v>
      </c>
      <c r="D75" s="53">
        <f>D54</f>
        <v>0</v>
      </c>
      <c r="E75" s="75" t="str">
        <f>IF(C75=0,"",D75-C75)</f>
        <v/>
      </c>
    </row>
    <row r="76" spans="1:5" x14ac:dyDescent="0.2">
      <c r="A76" s="81" t="s">
        <v>17</v>
      </c>
      <c r="B76" s="82"/>
      <c r="C76" s="83">
        <f>SUM(C73,C75)</f>
        <v>0</v>
      </c>
      <c r="D76" s="83">
        <f>SUM(D73,D75)</f>
        <v>0</v>
      </c>
      <c r="E76" s="84" t="str">
        <f>IF(SUM(E73,E75)=0,"",SUM(E73,E75))</f>
        <v/>
      </c>
    </row>
    <row r="77" spans="1:5" x14ac:dyDescent="0.2">
      <c r="A77" s="11"/>
      <c r="B77" s="11"/>
      <c r="C77" s="11"/>
      <c r="D77" s="11"/>
      <c r="E77" s="11"/>
    </row>
  </sheetData>
  <sheetProtection algorithmName="SHA-512" hashValue="oLyyTVQQdvZmGtej/OuPRWKOH2r6BHBI4bRBqQseaZaTFFL25sapFwOSqr88QKiSMWTgjbFtMdC3XyLYVfmXvw==" saltValue="WxoameLSy2nHP800TJWRYw==" spinCount="100000" sheet="1" objects="1" scenarios="1"/>
  <mergeCells count="30">
    <mergeCell ref="A1:E1"/>
    <mergeCell ref="A2:B2"/>
    <mergeCell ref="A3:B3"/>
    <mergeCell ref="A22:D22"/>
    <mergeCell ref="A70:E70"/>
    <mergeCell ref="E31:E35"/>
    <mergeCell ref="A32:C32"/>
    <mergeCell ref="A33:C33"/>
    <mergeCell ref="A34:C34"/>
    <mergeCell ref="A35:C35"/>
    <mergeCell ref="A23:C23"/>
    <mergeCell ref="A24:C24"/>
    <mergeCell ref="A25:C25"/>
    <mergeCell ref="A30:D30"/>
    <mergeCell ref="A31:C31"/>
    <mergeCell ref="A63:C63"/>
    <mergeCell ref="A38:D38"/>
    <mergeCell ref="A39:C39"/>
    <mergeCell ref="A40:C40"/>
    <mergeCell ref="A41:C41"/>
    <mergeCell ref="A42:C42"/>
    <mergeCell ref="A62:C62"/>
    <mergeCell ref="A64:C64"/>
    <mergeCell ref="A66:C66"/>
    <mergeCell ref="A68:E68"/>
    <mergeCell ref="A43:C43"/>
    <mergeCell ref="A48:E48"/>
    <mergeCell ref="A57:E57"/>
    <mergeCell ref="A58:E58"/>
    <mergeCell ref="A61:E61"/>
  </mergeCells>
  <conditionalFormatting sqref="B55:D55 C73:D76">
    <cfRule type="cellIs" dxfId="90" priority="4" operator="equal">
      <formula>0</formula>
    </cfRule>
  </conditionalFormatting>
  <conditionalFormatting sqref="B50:E50">
    <cfRule type="cellIs" dxfId="89" priority="1" operator="equal">
      <formula>0</formula>
    </cfRule>
  </conditionalFormatting>
  <conditionalFormatting sqref="D27:D28">
    <cfRule type="cellIs" dxfId="88" priority="8" operator="equal">
      <formula>0</formula>
    </cfRule>
  </conditionalFormatting>
  <conditionalFormatting sqref="D37">
    <cfRule type="cellIs" dxfId="87" priority="7" operator="equal">
      <formula>0</formula>
    </cfRule>
  </conditionalFormatting>
  <conditionalFormatting sqref="D51:D54">
    <cfRule type="cellIs" dxfId="86" priority="5" operator="equal">
      <formula>0</formula>
    </cfRule>
  </conditionalFormatting>
  <conditionalFormatting sqref="D62:D64 D66">
    <cfRule type="cellIs" dxfId="85" priority="2" operator="equal">
      <formula>0</formula>
    </cfRule>
  </conditionalFormatting>
  <conditionalFormatting sqref="D19:E20">
    <cfRule type="cellIs" dxfId="84" priority="9" operator="equal">
      <formula>0</formula>
    </cfRule>
  </conditionalFormatting>
  <conditionalFormatting sqref="D45:E46">
    <cfRule type="cellIs" dxfId="83" priority="6" operator="equal">
      <formula>0</formula>
    </cfRule>
  </conditionalFormatting>
  <conditionalFormatting sqref="E51:E55">
    <cfRule type="cellIs" dxfId="82" priority="3" operator="equal">
      <formula>0</formula>
    </cfRule>
  </conditionalFormatting>
  <pageMargins left="1.1811023622047245" right="0.39370078740157483" top="1.9685039370078741" bottom="0.9055118110236221" header="0.39370078740157483" footer="0.39370078740157483"/>
  <pageSetup paperSize="9" orientation="portrait" r:id="rId1"/>
  <headerFooter scaleWithDoc="0">
    <oddHeader>&amp;L&amp;10Kanton St.Gallen
Gesundheitsdepartement
&amp;"-,Fett" 
Dienst für Pflege und Entwicklung&amp;"-,Standard"
 &amp;R&amp;G</oddHeader>
    <oddFooter>&amp;L&amp;"Arial,Standard"&amp;5&amp;F&amp;R&amp;"Arial,Standard"&amp;10&amp;P/&amp;N</oddFooter>
  </headerFooter>
  <rowBreaks count="1" manualBreakCount="1">
    <brk id="37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7453A-8181-408D-B127-E5CD7CECD69E}">
  <dimension ref="A1:E77"/>
  <sheetViews>
    <sheetView view="pageLayout" topLeftCell="A38" zoomScale="90" zoomScaleNormal="100" zoomScalePageLayoutView="90" workbookViewId="0">
      <selection activeCell="D51" sqref="D51"/>
    </sheetView>
  </sheetViews>
  <sheetFormatPr baseColWidth="10" defaultColWidth="11.125" defaultRowHeight="14.25" x14ac:dyDescent="0.2"/>
  <cols>
    <col min="1" max="1" width="15.5" customWidth="1"/>
    <col min="2" max="2" width="12.125" customWidth="1"/>
    <col min="3" max="3" width="15.875" customWidth="1"/>
    <col min="4" max="4" width="16.125" customWidth="1"/>
    <col min="5" max="5" width="16.75" customWidth="1"/>
  </cols>
  <sheetData>
    <row r="1" spans="1:5" ht="47.25" customHeight="1" x14ac:dyDescent="0.2">
      <c r="A1" s="95" t="s">
        <v>63</v>
      </c>
      <c r="B1" s="95"/>
      <c r="C1" s="95"/>
      <c r="D1" s="95"/>
      <c r="E1" s="95"/>
    </row>
    <row r="2" spans="1:5" ht="13.5" customHeight="1" x14ac:dyDescent="0.2">
      <c r="A2" s="101" t="s">
        <v>42</v>
      </c>
      <c r="B2" s="102"/>
      <c r="C2" s="26"/>
      <c r="D2" s="27"/>
      <c r="E2" s="28"/>
    </row>
    <row r="3" spans="1:5" ht="13.5" customHeight="1" x14ac:dyDescent="0.2">
      <c r="A3" s="99" t="s">
        <v>0</v>
      </c>
      <c r="B3" s="99"/>
      <c r="C3" s="25"/>
      <c r="D3" s="33"/>
      <c r="E3" s="34"/>
    </row>
    <row r="4" spans="1:5" ht="13.5" customHeight="1" x14ac:dyDescent="0.2">
      <c r="A4" s="21"/>
      <c r="B4" s="21"/>
      <c r="C4" s="21"/>
      <c r="D4" s="21"/>
      <c r="E4" s="21"/>
    </row>
    <row r="5" spans="1:5" ht="28.5" customHeight="1" x14ac:dyDescent="0.2">
      <c r="A5" s="35" t="s">
        <v>1</v>
      </c>
      <c r="B5" s="15" t="s">
        <v>2</v>
      </c>
      <c r="C5" s="15" t="s">
        <v>3</v>
      </c>
      <c r="D5" s="36" t="s">
        <v>4</v>
      </c>
      <c r="E5" s="37"/>
    </row>
    <row r="6" spans="1:5" ht="13.5" customHeight="1" x14ac:dyDescent="0.2">
      <c r="A6" s="32">
        <v>1</v>
      </c>
      <c r="B6" s="38" t="s">
        <v>5</v>
      </c>
      <c r="C6" s="32">
        <v>10.5</v>
      </c>
      <c r="D6" s="1"/>
      <c r="E6" s="39"/>
    </row>
    <row r="7" spans="1:5" ht="13.5" customHeight="1" x14ac:dyDescent="0.2">
      <c r="A7" s="32">
        <v>2</v>
      </c>
      <c r="B7" s="38" t="s">
        <v>6</v>
      </c>
      <c r="C7" s="32">
        <v>30.5</v>
      </c>
      <c r="D7" s="1"/>
      <c r="E7" s="39"/>
    </row>
    <row r="8" spans="1:5" ht="13.5" customHeight="1" x14ac:dyDescent="0.2">
      <c r="A8" s="32">
        <v>3</v>
      </c>
      <c r="B8" s="40" t="s">
        <v>7</v>
      </c>
      <c r="C8" s="32">
        <v>50.5</v>
      </c>
      <c r="D8" s="2"/>
      <c r="E8" s="39"/>
    </row>
    <row r="9" spans="1:5" ht="13.5" customHeight="1" x14ac:dyDescent="0.2">
      <c r="A9" s="32">
        <v>4</v>
      </c>
      <c r="B9" s="38" t="s">
        <v>8</v>
      </c>
      <c r="C9" s="32">
        <v>70.5</v>
      </c>
      <c r="D9" s="1"/>
      <c r="E9" s="39"/>
    </row>
    <row r="10" spans="1:5" ht="13.5" customHeight="1" x14ac:dyDescent="0.2">
      <c r="A10" s="32">
        <v>5</v>
      </c>
      <c r="B10" s="38" t="s">
        <v>9</v>
      </c>
      <c r="C10" s="32">
        <v>90.5</v>
      </c>
      <c r="D10" s="1"/>
      <c r="E10" s="39"/>
    </row>
    <row r="11" spans="1:5" ht="13.5" customHeight="1" x14ac:dyDescent="0.2">
      <c r="A11" s="32">
        <v>6</v>
      </c>
      <c r="B11" s="38" t="s">
        <v>10</v>
      </c>
      <c r="C11" s="32">
        <v>110.5</v>
      </c>
      <c r="D11" s="1"/>
      <c r="E11" s="39"/>
    </row>
    <row r="12" spans="1:5" ht="13.5" customHeight="1" x14ac:dyDescent="0.2">
      <c r="A12" s="32">
        <v>7</v>
      </c>
      <c r="B12" s="38" t="s">
        <v>11</v>
      </c>
      <c r="C12" s="32">
        <v>130.5</v>
      </c>
      <c r="D12" s="1"/>
      <c r="E12" s="39"/>
    </row>
    <row r="13" spans="1:5" ht="13.5" customHeight="1" x14ac:dyDescent="0.2">
      <c r="A13" s="32">
        <v>8</v>
      </c>
      <c r="B13" s="38" t="s">
        <v>12</v>
      </c>
      <c r="C13" s="32">
        <v>150.5</v>
      </c>
      <c r="D13" s="1"/>
      <c r="E13" s="39"/>
    </row>
    <row r="14" spans="1:5" ht="13.5" customHeight="1" x14ac:dyDescent="0.2">
      <c r="A14" s="32">
        <v>9</v>
      </c>
      <c r="B14" s="38" t="s">
        <v>13</v>
      </c>
      <c r="C14" s="32">
        <v>170.5</v>
      </c>
      <c r="D14" s="1"/>
      <c r="E14" s="39"/>
    </row>
    <row r="15" spans="1:5" ht="13.5" customHeight="1" x14ac:dyDescent="0.2">
      <c r="A15" s="32">
        <v>10</v>
      </c>
      <c r="B15" s="38" t="s">
        <v>14</v>
      </c>
      <c r="C15" s="32">
        <v>190.5</v>
      </c>
      <c r="D15" s="1"/>
      <c r="E15" s="39"/>
    </row>
    <row r="16" spans="1:5" ht="13.5" customHeight="1" x14ac:dyDescent="0.2">
      <c r="A16" s="32">
        <v>11</v>
      </c>
      <c r="B16" s="38" t="s">
        <v>15</v>
      </c>
      <c r="C16" s="32">
        <v>210.5</v>
      </c>
      <c r="D16" s="1"/>
      <c r="E16" s="39"/>
    </row>
    <row r="17" spans="1:5" ht="13.5" customHeight="1" x14ac:dyDescent="0.2">
      <c r="A17" s="32">
        <v>12</v>
      </c>
      <c r="B17" s="38" t="s">
        <v>16</v>
      </c>
      <c r="C17" s="32">
        <v>230.5</v>
      </c>
      <c r="D17" s="1"/>
      <c r="E17" s="39"/>
    </row>
    <row r="18" spans="1:5" ht="13.5" customHeight="1" x14ac:dyDescent="0.2">
      <c r="A18" s="21"/>
      <c r="B18" s="21"/>
      <c r="C18" s="21"/>
      <c r="D18" s="21"/>
      <c r="E18" s="21"/>
    </row>
    <row r="19" spans="1:5" ht="13.5" customHeight="1" x14ac:dyDescent="0.2">
      <c r="A19" s="21"/>
      <c r="B19" s="21"/>
      <c r="C19" s="41" t="s">
        <v>17</v>
      </c>
      <c r="D19" s="42">
        <f>SUM(D6:D17)</f>
        <v>0</v>
      </c>
      <c r="E19" s="43">
        <f>SUM(E6:E17)</f>
        <v>0</v>
      </c>
    </row>
    <row r="20" spans="1:5" ht="13.5" customHeight="1" x14ac:dyDescent="0.2">
      <c r="A20" s="21"/>
      <c r="B20" s="21"/>
      <c r="C20" s="44"/>
      <c r="D20" s="45"/>
      <c r="E20" s="39"/>
    </row>
    <row r="21" spans="1:5" ht="13.5" customHeight="1" x14ac:dyDescent="0.2">
      <c r="A21" s="46"/>
      <c r="B21" s="46"/>
      <c r="C21" s="46"/>
      <c r="D21" s="46"/>
      <c r="E21" s="46"/>
    </row>
    <row r="22" spans="1:5" ht="13.5" customHeight="1" x14ac:dyDescent="0.2">
      <c r="A22" s="87" t="s">
        <v>48</v>
      </c>
      <c r="B22" s="87"/>
      <c r="C22" s="87"/>
      <c r="D22" s="87"/>
      <c r="E22" s="12"/>
    </row>
    <row r="23" spans="1:5" ht="13.5" customHeight="1" x14ac:dyDescent="0.2">
      <c r="A23" s="86" t="s">
        <v>26</v>
      </c>
      <c r="B23" s="86"/>
      <c r="C23" s="88"/>
      <c r="D23" s="3"/>
      <c r="E23" s="12"/>
    </row>
    <row r="24" spans="1:5" ht="13.5" customHeight="1" x14ac:dyDescent="0.2">
      <c r="A24" s="86" t="s">
        <v>27</v>
      </c>
      <c r="B24" s="86"/>
      <c r="C24" s="88"/>
      <c r="D24" s="3"/>
      <c r="E24" s="12"/>
    </row>
    <row r="25" spans="1:5" ht="13.5" customHeight="1" x14ac:dyDescent="0.2">
      <c r="A25" s="86" t="s">
        <v>28</v>
      </c>
      <c r="B25" s="86"/>
      <c r="C25" s="88"/>
      <c r="D25" s="85"/>
      <c r="E25" s="12"/>
    </row>
    <row r="26" spans="1:5" ht="13.5" customHeight="1" x14ac:dyDescent="0.2">
      <c r="A26" s="12"/>
      <c r="B26" s="12"/>
      <c r="C26" s="12"/>
      <c r="D26" s="12"/>
      <c r="E26" s="12"/>
    </row>
    <row r="27" spans="1:5" ht="13.5" customHeight="1" x14ac:dyDescent="0.2">
      <c r="A27" s="12"/>
      <c r="B27" s="12"/>
      <c r="C27" s="48" t="s">
        <v>17</v>
      </c>
      <c r="D27" s="49">
        <f>SUM(D23:D25)</f>
        <v>0</v>
      </c>
      <c r="E27" s="12"/>
    </row>
    <row r="28" spans="1:5" ht="13.5" customHeight="1" x14ac:dyDescent="0.2">
      <c r="A28" s="12"/>
      <c r="B28" s="12"/>
      <c r="C28" s="12"/>
      <c r="D28" s="6"/>
      <c r="E28" s="12"/>
    </row>
    <row r="29" spans="1:5" ht="13.5" customHeight="1" x14ac:dyDescent="0.2">
      <c r="A29" s="50"/>
      <c r="B29" s="50"/>
      <c r="C29" s="50"/>
      <c r="D29" s="50"/>
      <c r="E29" s="50"/>
    </row>
    <row r="30" spans="1:5" ht="16.5" customHeight="1" x14ac:dyDescent="0.2">
      <c r="A30" s="90" t="s">
        <v>43</v>
      </c>
      <c r="B30" s="90"/>
      <c r="C30" s="90"/>
      <c r="D30" s="90"/>
      <c r="E30" s="11"/>
    </row>
    <row r="31" spans="1:5" ht="13.5" customHeight="1" x14ac:dyDescent="0.2">
      <c r="A31" s="89" t="s">
        <v>18</v>
      </c>
      <c r="B31" s="89"/>
      <c r="C31" s="91"/>
      <c r="D31" s="3"/>
      <c r="E31" s="97" t="s">
        <v>44</v>
      </c>
    </row>
    <row r="32" spans="1:5" ht="13.5" customHeight="1" x14ac:dyDescent="0.2">
      <c r="A32" s="92" t="s">
        <v>19</v>
      </c>
      <c r="B32" s="92"/>
      <c r="C32" s="93"/>
      <c r="D32" s="3"/>
      <c r="E32" s="97"/>
    </row>
    <row r="33" spans="1:5" ht="13.5" customHeight="1" x14ac:dyDescent="0.2">
      <c r="A33" s="89" t="s">
        <v>51</v>
      </c>
      <c r="B33" s="89"/>
      <c r="C33" s="91"/>
      <c r="D33" s="3"/>
      <c r="E33" s="97"/>
    </row>
    <row r="34" spans="1:5" ht="13.5" customHeight="1" x14ac:dyDescent="0.2">
      <c r="A34" s="89" t="s">
        <v>47</v>
      </c>
      <c r="B34" s="89"/>
      <c r="C34" s="91"/>
      <c r="D34" s="3"/>
      <c r="E34" s="97"/>
    </row>
    <row r="35" spans="1:5" ht="48.75" customHeight="1" x14ac:dyDescent="0.2">
      <c r="A35" s="89" t="s">
        <v>50</v>
      </c>
      <c r="B35" s="89"/>
      <c r="C35" s="89"/>
      <c r="D35" s="3"/>
      <c r="E35" s="97"/>
    </row>
    <row r="36" spans="1:5" ht="13.5" customHeight="1" x14ac:dyDescent="0.2">
      <c r="A36" s="51"/>
      <c r="B36" s="51"/>
      <c r="C36" s="51"/>
      <c r="D36" s="21"/>
      <c r="E36" s="11"/>
    </row>
    <row r="37" spans="1:5" ht="13.5" customHeight="1" x14ac:dyDescent="0.2">
      <c r="A37" s="12"/>
      <c r="B37" s="12"/>
      <c r="C37" s="48" t="s">
        <v>17</v>
      </c>
      <c r="D37" s="49">
        <f>SUM(D31:D35)</f>
        <v>0</v>
      </c>
      <c r="E37" s="11"/>
    </row>
    <row r="38" spans="1:5" ht="13.5" customHeight="1" x14ac:dyDescent="0.2">
      <c r="A38" s="104" t="s">
        <v>45</v>
      </c>
      <c r="B38" s="104"/>
      <c r="C38" s="104"/>
      <c r="D38" s="104"/>
      <c r="E38" s="52" t="s">
        <v>34</v>
      </c>
    </row>
    <row r="39" spans="1:5" ht="13.5" customHeight="1" x14ac:dyDescent="0.2">
      <c r="A39" s="99" t="s">
        <v>29</v>
      </c>
      <c r="B39" s="99"/>
      <c r="C39" s="99"/>
      <c r="D39" s="3"/>
      <c r="E39" s="53" t="str">
        <f>IF(D39="","",D39*0.3)</f>
        <v/>
      </c>
    </row>
    <row r="40" spans="1:5" ht="13.5" customHeight="1" x14ac:dyDescent="0.2">
      <c r="A40" s="86" t="s">
        <v>36</v>
      </c>
      <c r="B40" s="86"/>
      <c r="C40" s="86"/>
      <c r="D40" s="3"/>
      <c r="E40" s="53" t="str">
        <f>IF(D40="","",D40*0.3)</f>
        <v/>
      </c>
    </row>
    <row r="41" spans="1:5" ht="13.5" customHeight="1" x14ac:dyDescent="0.2">
      <c r="A41" s="94" t="s">
        <v>37</v>
      </c>
      <c r="B41" s="94"/>
      <c r="C41" s="94"/>
      <c r="D41" s="3"/>
      <c r="E41" s="53" t="str">
        <f>IF(D41="","",D41*0.3)</f>
        <v/>
      </c>
    </row>
    <row r="42" spans="1:5" ht="13.5" customHeight="1" x14ac:dyDescent="0.2">
      <c r="A42" s="86" t="s">
        <v>38</v>
      </c>
      <c r="B42" s="86"/>
      <c r="C42" s="86"/>
      <c r="D42" s="3"/>
      <c r="E42" s="53" t="str">
        <f>IF(D42="","",D42*0.3)</f>
        <v/>
      </c>
    </row>
    <row r="43" spans="1:5" ht="13.5" customHeight="1" x14ac:dyDescent="0.2">
      <c r="A43" s="86" t="s">
        <v>39</v>
      </c>
      <c r="B43" s="86"/>
      <c r="C43" s="86"/>
      <c r="D43" s="3"/>
      <c r="E43" s="53" t="str">
        <f>IF(D43="","",D43*0.3)</f>
        <v/>
      </c>
    </row>
    <row r="44" spans="1:5" ht="13.5" customHeight="1" x14ac:dyDescent="0.2">
      <c r="A44" s="47"/>
      <c r="B44" s="47"/>
      <c r="C44" s="47"/>
      <c r="D44" s="21"/>
      <c r="E44" s="11"/>
    </row>
    <row r="45" spans="1:5" ht="13.5" customHeight="1" x14ac:dyDescent="0.2">
      <c r="A45" s="47"/>
      <c r="B45" s="47"/>
      <c r="C45" s="48" t="s">
        <v>17</v>
      </c>
      <c r="D45" s="49">
        <f>SUM(D39:D43)</f>
        <v>0</v>
      </c>
      <c r="E45" s="49">
        <f>SUM(E39:E43)</f>
        <v>0</v>
      </c>
    </row>
    <row r="46" spans="1:5" ht="13.5" customHeight="1" x14ac:dyDescent="0.2">
      <c r="A46" s="47"/>
      <c r="B46" s="47"/>
      <c r="C46" s="12"/>
      <c r="D46" s="6"/>
      <c r="E46" s="6"/>
    </row>
    <row r="47" spans="1:5" ht="13.5" customHeight="1" x14ac:dyDescent="0.2">
      <c r="A47" s="54"/>
      <c r="B47" s="55"/>
      <c r="C47" s="50"/>
      <c r="D47" s="50"/>
      <c r="E47" s="55"/>
    </row>
    <row r="48" spans="1:5" x14ac:dyDescent="0.2">
      <c r="A48" s="98" t="s">
        <v>40</v>
      </c>
      <c r="B48" s="98"/>
      <c r="C48" s="98"/>
      <c r="D48" s="98"/>
      <c r="E48" s="98"/>
    </row>
    <row r="49" spans="1:5" ht="28.5" customHeight="1" x14ac:dyDescent="0.2">
      <c r="A49" s="56" t="s">
        <v>21</v>
      </c>
      <c r="B49" s="56" t="s">
        <v>46</v>
      </c>
      <c r="C49" s="57" t="s">
        <v>32</v>
      </c>
      <c r="D49" s="12" t="s">
        <v>30</v>
      </c>
      <c r="E49" s="12" t="s">
        <v>31</v>
      </c>
    </row>
    <row r="50" spans="1:5" ht="14.1" customHeight="1" x14ac:dyDescent="0.2">
      <c r="A50" s="12" t="s">
        <v>62</v>
      </c>
      <c r="B50" s="58">
        <f>B51+B52</f>
        <v>0</v>
      </c>
      <c r="C50" s="58">
        <f>C51+C52</f>
        <v>0</v>
      </c>
      <c r="D50" s="49">
        <f>D51+D52</f>
        <v>0</v>
      </c>
      <c r="E50" s="59">
        <f>E51+E52</f>
        <v>0</v>
      </c>
    </row>
    <row r="51" spans="1:5" x14ac:dyDescent="0.2">
      <c r="A51" s="60" t="s">
        <v>35</v>
      </c>
      <c r="B51" s="4"/>
      <c r="C51" s="5"/>
      <c r="D51" s="61">
        <f>B51+(C51/(1781/12/8.4))</f>
        <v>0</v>
      </c>
      <c r="E51" s="59">
        <f>IF(D51=0,0,D51/$D$55)</f>
        <v>0</v>
      </c>
    </row>
    <row r="52" spans="1:5" ht="15.75" x14ac:dyDescent="0.2">
      <c r="A52" s="62" t="s">
        <v>61</v>
      </c>
      <c r="B52" s="4"/>
      <c r="C52" s="5"/>
      <c r="D52" s="29">
        <f>B52+(C52/(1781/12/8.4))</f>
        <v>0</v>
      </c>
      <c r="E52" s="63">
        <f>IF(D52=0,0,D52/$D$55)</f>
        <v>0</v>
      </c>
    </row>
    <row r="53" spans="1:5" ht="15.75" x14ac:dyDescent="0.2">
      <c r="A53" s="12" t="s">
        <v>60</v>
      </c>
      <c r="B53" s="4"/>
      <c r="C53" s="5"/>
      <c r="D53" s="6">
        <f>(B53+(C53/(1781/12/8.4))+SUM(E43))</f>
        <v>0</v>
      </c>
      <c r="E53" s="64">
        <f>IF(D53=0,0,D53/$D$55)</f>
        <v>0</v>
      </c>
    </row>
    <row r="54" spans="1:5" x14ac:dyDescent="0.2">
      <c r="A54" s="21" t="s">
        <v>25</v>
      </c>
      <c r="B54" s="4"/>
      <c r="C54" s="5"/>
      <c r="D54" s="6">
        <f>B54+(C54/(1781/12/8.4))+(SUM(E39:E42))</f>
        <v>0</v>
      </c>
      <c r="E54" s="64">
        <f>IF(D54=0,0,D54/$D$55)</f>
        <v>0</v>
      </c>
    </row>
    <row r="55" spans="1:5" x14ac:dyDescent="0.2">
      <c r="A55" s="21" t="s">
        <v>17</v>
      </c>
      <c r="B55" s="65">
        <f>SUM(B53:B54)+B50</f>
        <v>0</v>
      </c>
      <c r="C55" s="66">
        <f>SUM(C53:C54)+C50</f>
        <v>0</v>
      </c>
      <c r="D55" s="67">
        <f>SUM(D53:D54)+D50</f>
        <v>0</v>
      </c>
      <c r="E55" s="68">
        <f>SUM(E53:E54)+E50</f>
        <v>0</v>
      </c>
    </row>
    <row r="56" spans="1:5" x14ac:dyDescent="0.2">
      <c r="A56" s="21"/>
      <c r="B56" s="21"/>
      <c r="C56" s="21"/>
      <c r="D56" s="12"/>
      <c r="E56" s="12"/>
    </row>
    <row r="57" spans="1:5" ht="58.35" customHeight="1" x14ac:dyDescent="0.2">
      <c r="A57" s="96" t="s">
        <v>68</v>
      </c>
      <c r="B57" s="103"/>
      <c r="C57" s="103"/>
      <c r="D57" s="103"/>
      <c r="E57" s="103"/>
    </row>
    <row r="58" spans="1:5" ht="27.2" customHeight="1" x14ac:dyDescent="0.2">
      <c r="A58" s="96" t="s">
        <v>59</v>
      </c>
      <c r="B58" s="96"/>
      <c r="C58" s="96"/>
      <c r="D58" s="96"/>
      <c r="E58" s="96"/>
    </row>
    <row r="59" spans="1:5" x14ac:dyDescent="0.2">
      <c r="A59" s="11"/>
      <c r="B59" s="11"/>
      <c r="C59" s="11"/>
      <c r="D59" s="11"/>
      <c r="E59" s="11"/>
    </row>
    <row r="60" spans="1:5" x14ac:dyDescent="0.2">
      <c r="A60" s="50"/>
      <c r="B60" s="50"/>
      <c r="C60" s="50"/>
      <c r="D60" s="50"/>
      <c r="E60" s="50"/>
    </row>
    <row r="61" spans="1:5" ht="14.25" customHeight="1" x14ac:dyDescent="0.2">
      <c r="A61" s="90" t="s">
        <v>33</v>
      </c>
      <c r="B61" s="90"/>
      <c r="C61" s="90"/>
      <c r="D61" s="90"/>
      <c r="E61" s="90"/>
    </row>
    <row r="62" spans="1:5" x14ac:dyDescent="0.2">
      <c r="A62" s="99" t="s">
        <v>65</v>
      </c>
      <c r="B62" s="99"/>
      <c r="C62" s="99"/>
      <c r="D62" s="6">
        <f>SUM((D6*0.06)+(D7*0.17)+(D8*0.24)+(D9*0.35)+(D10*0.45)+(D11*0.54)+(D12*0.64)+(D13*0.72)+(D14*0.83)+(D15*0.91)+(D16*1.01)+(D17*1.29))</f>
        <v>0</v>
      </c>
      <c r="E62" s="21"/>
    </row>
    <row r="63" spans="1:5" ht="15.75" x14ac:dyDescent="0.2">
      <c r="A63" s="99" t="s">
        <v>58</v>
      </c>
      <c r="B63" s="99"/>
      <c r="C63" s="99"/>
      <c r="D63" s="6">
        <f>(D27/(1425/12))</f>
        <v>0</v>
      </c>
      <c r="E63" s="21"/>
    </row>
    <row r="64" spans="1:5" ht="14.25" customHeight="1" x14ac:dyDescent="0.2">
      <c r="A64" s="89" t="s">
        <v>41</v>
      </c>
      <c r="B64" s="89"/>
      <c r="C64" s="89"/>
      <c r="D64" s="6">
        <f>D37</f>
        <v>0</v>
      </c>
      <c r="E64" s="21"/>
    </row>
    <row r="65" spans="1:5" x14ac:dyDescent="0.2">
      <c r="A65" s="47"/>
      <c r="B65" s="47"/>
      <c r="C65" s="11"/>
      <c r="D65" s="12"/>
      <c r="E65" s="11"/>
    </row>
    <row r="66" spans="1:5" x14ac:dyDescent="0.2">
      <c r="A66" s="100" t="s">
        <v>17</v>
      </c>
      <c r="B66" s="100"/>
      <c r="C66" s="100"/>
      <c r="D66" s="49">
        <f>SUM(D62:D64)</f>
        <v>0</v>
      </c>
      <c r="E66" s="11"/>
    </row>
    <row r="67" spans="1:5" x14ac:dyDescent="0.2">
      <c r="A67" s="69"/>
      <c r="B67" s="69"/>
      <c r="C67" s="70"/>
      <c r="D67" s="11"/>
      <c r="E67" s="11"/>
    </row>
    <row r="68" spans="1:5" ht="13.5" customHeight="1" x14ac:dyDescent="0.2">
      <c r="A68" s="96" t="s">
        <v>57</v>
      </c>
      <c r="B68" s="96"/>
      <c r="C68" s="96"/>
      <c r="D68" s="96"/>
      <c r="E68" s="96"/>
    </row>
    <row r="69" spans="1:5" ht="13.5" customHeight="1" x14ac:dyDescent="0.2">
      <c r="A69" s="69"/>
      <c r="B69" s="69"/>
      <c r="C69" s="70"/>
      <c r="D69" s="11"/>
      <c r="E69" s="11"/>
    </row>
    <row r="70" spans="1:5" x14ac:dyDescent="0.2">
      <c r="A70" s="98" t="s">
        <v>20</v>
      </c>
      <c r="B70" s="98"/>
      <c r="C70" s="98"/>
      <c r="D70" s="98"/>
      <c r="E70" s="98"/>
    </row>
    <row r="71" spans="1:5" x14ac:dyDescent="0.2">
      <c r="A71" s="11"/>
      <c r="B71" s="11"/>
      <c r="C71" s="11"/>
      <c r="D71" s="11"/>
      <c r="E71" s="11"/>
    </row>
    <row r="72" spans="1:5" x14ac:dyDescent="0.2">
      <c r="A72" s="56" t="s">
        <v>21</v>
      </c>
      <c r="B72" s="56" t="s">
        <v>24</v>
      </c>
      <c r="C72" s="56" t="s">
        <v>22</v>
      </c>
      <c r="D72" s="12" t="s">
        <v>30</v>
      </c>
      <c r="E72" s="71" t="s">
        <v>23</v>
      </c>
    </row>
    <row r="73" spans="1:5" ht="28.5" x14ac:dyDescent="0.2">
      <c r="A73" s="72" t="s">
        <v>66</v>
      </c>
      <c r="B73" s="73">
        <f>40%</f>
        <v>0.4</v>
      </c>
      <c r="C73" s="6">
        <f>$D$66*B73</f>
        <v>0</v>
      </c>
      <c r="D73" s="74">
        <f>D50+D53</f>
        <v>0</v>
      </c>
      <c r="E73" s="75" t="str">
        <f>IF(C73=0,"",D73-C73)</f>
        <v/>
      </c>
    </row>
    <row r="74" spans="1:5" x14ac:dyDescent="0.2">
      <c r="A74" s="76" t="s">
        <v>67</v>
      </c>
      <c r="B74" s="77">
        <f>10%</f>
        <v>0.1</v>
      </c>
      <c r="C74" s="78">
        <f>$D$66*B74</f>
        <v>0</v>
      </c>
      <c r="D74" s="79">
        <f>D50</f>
        <v>0</v>
      </c>
      <c r="E74" s="80" t="str">
        <f>IF(C74=0,"",D74-C74)</f>
        <v/>
      </c>
    </row>
    <row r="75" spans="1:5" x14ac:dyDescent="0.2">
      <c r="A75" s="21" t="s">
        <v>25</v>
      </c>
      <c r="B75" s="73">
        <f>60%</f>
        <v>0.6</v>
      </c>
      <c r="C75" s="6">
        <f>$D$66*B75</f>
        <v>0</v>
      </c>
      <c r="D75" s="53">
        <f>D54</f>
        <v>0</v>
      </c>
      <c r="E75" s="75" t="str">
        <f>IF(C75=0,"",D75-C75)</f>
        <v/>
      </c>
    </row>
    <row r="76" spans="1:5" x14ac:dyDescent="0.2">
      <c r="A76" s="81" t="s">
        <v>17</v>
      </c>
      <c r="B76" s="82"/>
      <c r="C76" s="83">
        <f>SUM(C73,C75)</f>
        <v>0</v>
      </c>
      <c r="D76" s="83">
        <f>SUM(D73,D75)</f>
        <v>0</v>
      </c>
      <c r="E76" s="84" t="str">
        <f>IF(SUM(E73,E75)=0,"",SUM(E73,E75))</f>
        <v/>
      </c>
    </row>
    <row r="77" spans="1:5" x14ac:dyDescent="0.2">
      <c r="A77" s="11"/>
      <c r="B77" s="11"/>
      <c r="C77" s="11"/>
      <c r="D77" s="11"/>
      <c r="E77" s="11"/>
    </row>
  </sheetData>
  <sheetProtection algorithmName="SHA-512" hashValue="893pjfs31/RchMKsgAWhz7Tpgmb4srp1aJ8g1yCx1/8xWrM/vP51ZN6exrBdzw8bxKuw1gpwkkcqshERzsWQAQ==" saltValue="/NWEgwKS8zOIVEO2a5pMDg==" spinCount="100000" sheet="1" objects="1" scenarios="1"/>
  <mergeCells count="30">
    <mergeCell ref="A1:E1"/>
    <mergeCell ref="A2:B2"/>
    <mergeCell ref="A3:B3"/>
    <mergeCell ref="A22:D22"/>
    <mergeCell ref="A70:E70"/>
    <mergeCell ref="E31:E35"/>
    <mergeCell ref="A32:C32"/>
    <mergeCell ref="A33:C33"/>
    <mergeCell ref="A34:C34"/>
    <mergeCell ref="A35:C35"/>
    <mergeCell ref="A23:C23"/>
    <mergeCell ref="A24:C24"/>
    <mergeCell ref="A25:C25"/>
    <mergeCell ref="A30:D30"/>
    <mergeCell ref="A31:C31"/>
    <mergeCell ref="A63:C63"/>
    <mergeCell ref="A38:D38"/>
    <mergeCell ref="A39:C39"/>
    <mergeCell ref="A40:C40"/>
    <mergeCell ref="A41:C41"/>
    <mergeCell ref="A42:C42"/>
    <mergeCell ref="A62:C62"/>
    <mergeCell ref="A64:C64"/>
    <mergeCell ref="A66:C66"/>
    <mergeCell ref="A68:E68"/>
    <mergeCell ref="A43:C43"/>
    <mergeCell ref="A48:E48"/>
    <mergeCell ref="A57:E57"/>
    <mergeCell ref="A58:E58"/>
    <mergeCell ref="A61:E61"/>
  </mergeCells>
  <conditionalFormatting sqref="B55:D55 C73:D76">
    <cfRule type="cellIs" dxfId="81" priority="4" operator="equal">
      <formula>0</formula>
    </cfRule>
  </conditionalFormatting>
  <conditionalFormatting sqref="B50:E50">
    <cfRule type="cellIs" dxfId="80" priority="1" operator="equal">
      <formula>0</formula>
    </cfRule>
  </conditionalFormatting>
  <conditionalFormatting sqref="D27:D28">
    <cfRule type="cellIs" dxfId="79" priority="8" operator="equal">
      <formula>0</formula>
    </cfRule>
  </conditionalFormatting>
  <conditionalFormatting sqref="D37">
    <cfRule type="cellIs" dxfId="78" priority="7" operator="equal">
      <formula>0</formula>
    </cfRule>
  </conditionalFormatting>
  <conditionalFormatting sqref="D51:D54">
    <cfRule type="cellIs" dxfId="77" priority="5" operator="equal">
      <formula>0</formula>
    </cfRule>
  </conditionalFormatting>
  <conditionalFormatting sqref="D62:D64 D66">
    <cfRule type="cellIs" dxfId="76" priority="2" operator="equal">
      <formula>0</formula>
    </cfRule>
  </conditionalFormatting>
  <conditionalFormatting sqref="D19:E20">
    <cfRule type="cellIs" dxfId="75" priority="9" operator="equal">
      <formula>0</formula>
    </cfRule>
  </conditionalFormatting>
  <conditionalFormatting sqref="D45:E46">
    <cfRule type="cellIs" dxfId="74" priority="6" operator="equal">
      <formula>0</formula>
    </cfRule>
  </conditionalFormatting>
  <conditionalFormatting sqref="E51:E55">
    <cfRule type="cellIs" dxfId="73" priority="3" operator="equal">
      <formula>0</formula>
    </cfRule>
  </conditionalFormatting>
  <pageMargins left="1.1811023622047245" right="0.39370078740157483" top="1.9685039370078741" bottom="0.9055118110236221" header="0.39370078740157483" footer="0.39370078740157483"/>
  <pageSetup paperSize="9" orientation="portrait" r:id="rId1"/>
  <headerFooter scaleWithDoc="0">
    <oddHeader>&amp;L&amp;10Kanton St.Gallen
Gesundheitsdepartement
&amp;"-,Fett" 
Dienst für Pflege und Entwicklung&amp;"-,Standard"
 &amp;R&amp;G</oddHeader>
    <oddFooter>&amp;L&amp;"Arial,Standard"&amp;5&amp;F&amp;R&amp;"Arial,Standard"&amp;10&amp;P/&amp;N</oddFooter>
  </headerFooter>
  <rowBreaks count="1" manualBreakCount="1">
    <brk id="37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0EA8C-9645-420A-8DA6-488395FC0438}">
  <dimension ref="A1:E77"/>
  <sheetViews>
    <sheetView view="pageLayout" topLeftCell="A38" zoomScale="90" zoomScaleNormal="100" zoomScalePageLayoutView="90" workbookViewId="0">
      <selection activeCell="D54" sqref="D54"/>
    </sheetView>
  </sheetViews>
  <sheetFormatPr baseColWidth="10" defaultColWidth="11.125" defaultRowHeight="14.25" x14ac:dyDescent="0.2"/>
  <cols>
    <col min="1" max="1" width="15.5" customWidth="1"/>
    <col min="2" max="2" width="12.125" customWidth="1"/>
    <col min="3" max="3" width="15.875" customWidth="1"/>
    <col min="4" max="4" width="16.125" customWidth="1"/>
    <col min="5" max="5" width="16.75" customWidth="1"/>
  </cols>
  <sheetData>
    <row r="1" spans="1:5" ht="47.25" customHeight="1" x14ac:dyDescent="0.2">
      <c r="A1" s="95" t="s">
        <v>63</v>
      </c>
      <c r="B1" s="95"/>
      <c r="C1" s="95"/>
      <c r="D1" s="95"/>
      <c r="E1" s="95"/>
    </row>
    <row r="2" spans="1:5" ht="13.5" customHeight="1" x14ac:dyDescent="0.2">
      <c r="A2" s="101" t="s">
        <v>42</v>
      </c>
      <c r="B2" s="102"/>
      <c r="C2" s="26"/>
      <c r="D2" s="27"/>
      <c r="E2" s="28"/>
    </row>
    <row r="3" spans="1:5" ht="13.5" customHeight="1" x14ac:dyDescent="0.2">
      <c r="A3" s="99" t="s">
        <v>0</v>
      </c>
      <c r="B3" s="99"/>
      <c r="C3" s="25"/>
      <c r="D3" s="33"/>
      <c r="E3" s="34"/>
    </row>
    <row r="4" spans="1:5" ht="13.5" customHeight="1" x14ac:dyDescent="0.2">
      <c r="A4" s="21"/>
      <c r="B4" s="21"/>
      <c r="C4" s="21"/>
      <c r="D4" s="21"/>
      <c r="E4" s="21"/>
    </row>
    <row r="5" spans="1:5" ht="28.5" customHeight="1" x14ac:dyDescent="0.2">
      <c r="A5" s="35" t="s">
        <v>1</v>
      </c>
      <c r="B5" s="15" t="s">
        <v>2</v>
      </c>
      <c r="C5" s="15" t="s">
        <v>3</v>
      </c>
      <c r="D5" s="36" t="s">
        <v>4</v>
      </c>
      <c r="E5" s="37"/>
    </row>
    <row r="6" spans="1:5" ht="13.5" customHeight="1" x14ac:dyDescent="0.2">
      <c r="A6" s="32">
        <v>1</v>
      </c>
      <c r="B6" s="38" t="s">
        <v>5</v>
      </c>
      <c r="C6" s="32">
        <v>10.5</v>
      </c>
      <c r="D6" s="1"/>
      <c r="E6" s="39"/>
    </row>
    <row r="7" spans="1:5" ht="13.5" customHeight="1" x14ac:dyDescent="0.2">
      <c r="A7" s="32">
        <v>2</v>
      </c>
      <c r="B7" s="38" t="s">
        <v>6</v>
      </c>
      <c r="C7" s="32">
        <v>30.5</v>
      </c>
      <c r="D7" s="1"/>
      <c r="E7" s="39"/>
    </row>
    <row r="8" spans="1:5" ht="13.5" customHeight="1" x14ac:dyDescent="0.2">
      <c r="A8" s="32">
        <v>3</v>
      </c>
      <c r="B8" s="40" t="s">
        <v>7</v>
      </c>
      <c r="C8" s="32">
        <v>50.5</v>
      </c>
      <c r="D8" s="2"/>
      <c r="E8" s="39"/>
    </row>
    <row r="9" spans="1:5" ht="13.5" customHeight="1" x14ac:dyDescent="0.2">
      <c r="A9" s="32">
        <v>4</v>
      </c>
      <c r="B9" s="38" t="s">
        <v>8</v>
      </c>
      <c r="C9" s="32">
        <v>70.5</v>
      </c>
      <c r="D9" s="1"/>
      <c r="E9" s="39"/>
    </row>
    <row r="10" spans="1:5" ht="13.5" customHeight="1" x14ac:dyDescent="0.2">
      <c r="A10" s="32">
        <v>5</v>
      </c>
      <c r="B10" s="38" t="s">
        <v>9</v>
      </c>
      <c r="C10" s="32">
        <v>90.5</v>
      </c>
      <c r="D10" s="1"/>
      <c r="E10" s="39"/>
    </row>
    <row r="11" spans="1:5" ht="13.5" customHeight="1" x14ac:dyDescent="0.2">
      <c r="A11" s="32">
        <v>6</v>
      </c>
      <c r="B11" s="38" t="s">
        <v>10</v>
      </c>
      <c r="C11" s="32">
        <v>110.5</v>
      </c>
      <c r="D11" s="1"/>
      <c r="E11" s="39"/>
    </row>
    <row r="12" spans="1:5" ht="13.5" customHeight="1" x14ac:dyDescent="0.2">
      <c r="A12" s="32">
        <v>7</v>
      </c>
      <c r="B12" s="38" t="s">
        <v>11</v>
      </c>
      <c r="C12" s="32">
        <v>130.5</v>
      </c>
      <c r="D12" s="1"/>
      <c r="E12" s="39"/>
    </row>
    <row r="13" spans="1:5" ht="13.5" customHeight="1" x14ac:dyDescent="0.2">
      <c r="A13" s="32">
        <v>8</v>
      </c>
      <c r="B13" s="38" t="s">
        <v>12</v>
      </c>
      <c r="C13" s="32">
        <v>150.5</v>
      </c>
      <c r="D13" s="1"/>
      <c r="E13" s="39"/>
    </row>
    <row r="14" spans="1:5" ht="13.5" customHeight="1" x14ac:dyDescent="0.2">
      <c r="A14" s="32">
        <v>9</v>
      </c>
      <c r="B14" s="38" t="s">
        <v>13</v>
      </c>
      <c r="C14" s="32">
        <v>170.5</v>
      </c>
      <c r="D14" s="1"/>
      <c r="E14" s="39"/>
    </row>
    <row r="15" spans="1:5" ht="13.5" customHeight="1" x14ac:dyDescent="0.2">
      <c r="A15" s="32">
        <v>10</v>
      </c>
      <c r="B15" s="38" t="s">
        <v>14</v>
      </c>
      <c r="C15" s="32">
        <v>190.5</v>
      </c>
      <c r="D15" s="1"/>
      <c r="E15" s="39"/>
    </row>
    <row r="16" spans="1:5" ht="13.5" customHeight="1" x14ac:dyDescent="0.2">
      <c r="A16" s="32">
        <v>11</v>
      </c>
      <c r="B16" s="38" t="s">
        <v>15</v>
      </c>
      <c r="C16" s="32">
        <v>210.5</v>
      </c>
      <c r="D16" s="1"/>
      <c r="E16" s="39"/>
    </row>
    <row r="17" spans="1:5" ht="13.5" customHeight="1" x14ac:dyDescent="0.2">
      <c r="A17" s="32">
        <v>12</v>
      </c>
      <c r="B17" s="38" t="s">
        <v>16</v>
      </c>
      <c r="C17" s="32">
        <v>230.5</v>
      </c>
      <c r="D17" s="1"/>
      <c r="E17" s="39"/>
    </row>
    <row r="18" spans="1:5" ht="13.5" customHeight="1" x14ac:dyDescent="0.2">
      <c r="A18" s="21"/>
      <c r="B18" s="21"/>
      <c r="C18" s="21"/>
      <c r="D18" s="21"/>
      <c r="E18" s="21"/>
    </row>
    <row r="19" spans="1:5" ht="13.5" customHeight="1" x14ac:dyDescent="0.2">
      <c r="A19" s="21"/>
      <c r="B19" s="21"/>
      <c r="C19" s="41" t="s">
        <v>17</v>
      </c>
      <c r="D19" s="42">
        <f>SUM(D6:D17)</f>
        <v>0</v>
      </c>
      <c r="E19" s="43">
        <f>SUM(E6:E17)</f>
        <v>0</v>
      </c>
    </row>
    <row r="20" spans="1:5" ht="13.5" customHeight="1" x14ac:dyDescent="0.2">
      <c r="A20" s="21"/>
      <c r="B20" s="21"/>
      <c r="C20" s="44"/>
      <c r="D20" s="45"/>
      <c r="E20" s="39"/>
    </row>
    <row r="21" spans="1:5" ht="13.5" customHeight="1" x14ac:dyDescent="0.2">
      <c r="A21" s="46"/>
      <c r="B21" s="46"/>
      <c r="C21" s="46"/>
      <c r="D21" s="46"/>
      <c r="E21" s="46"/>
    </row>
    <row r="22" spans="1:5" ht="13.5" customHeight="1" x14ac:dyDescent="0.2">
      <c r="A22" s="87" t="s">
        <v>48</v>
      </c>
      <c r="B22" s="87"/>
      <c r="C22" s="87"/>
      <c r="D22" s="87"/>
      <c r="E22" s="12"/>
    </row>
    <row r="23" spans="1:5" ht="13.5" customHeight="1" x14ac:dyDescent="0.2">
      <c r="A23" s="86" t="s">
        <v>26</v>
      </c>
      <c r="B23" s="86"/>
      <c r="C23" s="88"/>
      <c r="D23" s="3"/>
      <c r="E23" s="12"/>
    </row>
    <row r="24" spans="1:5" ht="13.5" customHeight="1" x14ac:dyDescent="0.2">
      <c r="A24" s="86" t="s">
        <v>27</v>
      </c>
      <c r="B24" s="86"/>
      <c r="C24" s="88"/>
      <c r="D24" s="3"/>
      <c r="E24" s="12"/>
    </row>
    <row r="25" spans="1:5" ht="13.5" customHeight="1" x14ac:dyDescent="0.2">
      <c r="A25" s="86" t="s">
        <v>28</v>
      </c>
      <c r="B25" s="86"/>
      <c r="C25" s="88"/>
      <c r="D25" s="85"/>
      <c r="E25" s="12"/>
    </row>
    <row r="26" spans="1:5" ht="13.5" customHeight="1" x14ac:dyDescent="0.2">
      <c r="A26" s="12"/>
      <c r="B26" s="12"/>
      <c r="C26" s="12"/>
      <c r="D26" s="12"/>
      <c r="E26" s="12"/>
    </row>
    <row r="27" spans="1:5" ht="13.5" customHeight="1" x14ac:dyDescent="0.2">
      <c r="A27" s="12"/>
      <c r="B27" s="12"/>
      <c r="C27" s="48" t="s">
        <v>17</v>
      </c>
      <c r="D27" s="49">
        <f>SUM(D23:D25)</f>
        <v>0</v>
      </c>
      <c r="E27" s="12"/>
    </row>
    <row r="28" spans="1:5" ht="13.5" customHeight="1" x14ac:dyDescent="0.2">
      <c r="A28" s="12"/>
      <c r="B28" s="12"/>
      <c r="C28" s="12"/>
      <c r="D28" s="6"/>
      <c r="E28" s="12"/>
    </row>
    <row r="29" spans="1:5" ht="13.5" customHeight="1" x14ac:dyDescent="0.2">
      <c r="A29" s="50"/>
      <c r="B29" s="50"/>
      <c r="C29" s="50"/>
      <c r="D29" s="50"/>
      <c r="E29" s="50"/>
    </row>
    <row r="30" spans="1:5" ht="16.5" customHeight="1" x14ac:dyDescent="0.2">
      <c r="A30" s="90" t="s">
        <v>43</v>
      </c>
      <c r="B30" s="90"/>
      <c r="C30" s="90"/>
      <c r="D30" s="90"/>
      <c r="E30" s="11"/>
    </row>
    <row r="31" spans="1:5" ht="13.5" customHeight="1" x14ac:dyDescent="0.2">
      <c r="A31" s="89" t="s">
        <v>18</v>
      </c>
      <c r="B31" s="89"/>
      <c r="C31" s="91"/>
      <c r="D31" s="3"/>
      <c r="E31" s="97" t="s">
        <v>44</v>
      </c>
    </row>
    <row r="32" spans="1:5" ht="13.5" customHeight="1" x14ac:dyDescent="0.2">
      <c r="A32" s="92" t="s">
        <v>19</v>
      </c>
      <c r="B32" s="92"/>
      <c r="C32" s="93"/>
      <c r="D32" s="3"/>
      <c r="E32" s="97"/>
    </row>
    <row r="33" spans="1:5" ht="13.5" customHeight="1" x14ac:dyDescent="0.2">
      <c r="A33" s="89" t="s">
        <v>51</v>
      </c>
      <c r="B33" s="89"/>
      <c r="C33" s="91"/>
      <c r="D33" s="3"/>
      <c r="E33" s="97"/>
    </row>
    <row r="34" spans="1:5" ht="13.5" customHeight="1" x14ac:dyDescent="0.2">
      <c r="A34" s="89" t="s">
        <v>47</v>
      </c>
      <c r="B34" s="89"/>
      <c r="C34" s="91"/>
      <c r="D34" s="3"/>
      <c r="E34" s="97"/>
    </row>
    <row r="35" spans="1:5" ht="48.75" customHeight="1" x14ac:dyDescent="0.2">
      <c r="A35" s="89" t="s">
        <v>50</v>
      </c>
      <c r="B35" s="89"/>
      <c r="C35" s="89"/>
      <c r="D35" s="3"/>
      <c r="E35" s="97"/>
    </row>
    <row r="36" spans="1:5" ht="13.5" customHeight="1" x14ac:dyDescent="0.2">
      <c r="A36" s="51"/>
      <c r="B36" s="51"/>
      <c r="C36" s="51"/>
      <c r="D36" s="21"/>
      <c r="E36" s="11"/>
    </row>
    <row r="37" spans="1:5" ht="13.5" customHeight="1" x14ac:dyDescent="0.2">
      <c r="A37" s="12"/>
      <c r="B37" s="12"/>
      <c r="C37" s="48" t="s">
        <v>17</v>
      </c>
      <c r="D37" s="49">
        <f>SUM(D31:D35)</f>
        <v>0</v>
      </c>
      <c r="E37" s="11"/>
    </row>
    <row r="38" spans="1:5" ht="13.5" customHeight="1" x14ac:dyDescent="0.2">
      <c r="A38" s="104" t="s">
        <v>45</v>
      </c>
      <c r="B38" s="104"/>
      <c r="C38" s="104"/>
      <c r="D38" s="104"/>
      <c r="E38" s="52" t="s">
        <v>34</v>
      </c>
    </row>
    <row r="39" spans="1:5" ht="13.5" customHeight="1" x14ac:dyDescent="0.2">
      <c r="A39" s="99" t="s">
        <v>29</v>
      </c>
      <c r="B39" s="99"/>
      <c r="C39" s="99"/>
      <c r="D39" s="3"/>
      <c r="E39" s="53" t="str">
        <f>IF(D39="","",D39*0.3)</f>
        <v/>
      </c>
    </row>
    <row r="40" spans="1:5" ht="13.5" customHeight="1" x14ac:dyDescent="0.2">
      <c r="A40" s="86" t="s">
        <v>36</v>
      </c>
      <c r="B40" s="86"/>
      <c r="C40" s="86"/>
      <c r="D40" s="3"/>
      <c r="E40" s="53" t="str">
        <f>IF(D40="","",D40*0.3)</f>
        <v/>
      </c>
    </row>
    <row r="41" spans="1:5" ht="13.5" customHeight="1" x14ac:dyDescent="0.2">
      <c r="A41" s="94" t="s">
        <v>37</v>
      </c>
      <c r="B41" s="94"/>
      <c r="C41" s="94"/>
      <c r="D41" s="3"/>
      <c r="E41" s="53" t="str">
        <f>IF(D41="","",D41*0.3)</f>
        <v/>
      </c>
    </row>
    <row r="42" spans="1:5" ht="13.5" customHeight="1" x14ac:dyDescent="0.2">
      <c r="A42" s="86" t="s">
        <v>38</v>
      </c>
      <c r="B42" s="86"/>
      <c r="C42" s="86"/>
      <c r="D42" s="3"/>
      <c r="E42" s="53" t="str">
        <f>IF(D42="","",D42*0.3)</f>
        <v/>
      </c>
    </row>
    <row r="43" spans="1:5" ht="13.5" customHeight="1" x14ac:dyDescent="0.2">
      <c r="A43" s="86" t="s">
        <v>39</v>
      </c>
      <c r="B43" s="86"/>
      <c r="C43" s="86"/>
      <c r="D43" s="3"/>
      <c r="E43" s="53" t="str">
        <f>IF(D43="","",D43*0.3)</f>
        <v/>
      </c>
    </row>
    <row r="44" spans="1:5" ht="13.5" customHeight="1" x14ac:dyDescent="0.2">
      <c r="A44" s="47"/>
      <c r="B44" s="47"/>
      <c r="C44" s="47"/>
      <c r="D44" s="21"/>
      <c r="E44" s="11"/>
    </row>
    <row r="45" spans="1:5" ht="13.5" customHeight="1" x14ac:dyDescent="0.2">
      <c r="A45" s="47"/>
      <c r="B45" s="47"/>
      <c r="C45" s="48" t="s">
        <v>17</v>
      </c>
      <c r="D45" s="49">
        <f>SUM(D39:D43)</f>
        <v>0</v>
      </c>
      <c r="E45" s="49">
        <f>SUM(E39:E43)</f>
        <v>0</v>
      </c>
    </row>
    <row r="46" spans="1:5" ht="13.5" customHeight="1" x14ac:dyDescent="0.2">
      <c r="A46" s="47"/>
      <c r="B46" s="47"/>
      <c r="C46" s="12"/>
      <c r="D46" s="6"/>
      <c r="E46" s="6"/>
    </row>
    <row r="47" spans="1:5" ht="13.5" customHeight="1" x14ac:dyDescent="0.2">
      <c r="A47" s="54"/>
      <c r="B47" s="55"/>
      <c r="C47" s="50"/>
      <c r="D47" s="50"/>
      <c r="E47" s="55"/>
    </row>
    <row r="48" spans="1:5" x14ac:dyDescent="0.2">
      <c r="A48" s="98" t="s">
        <v>40</v>
      </c>
      <c r="B48" s="98"/>
      <c r="C48" s="98"/>
      <c r="D48" s="98"/>
      <c r="E48" s="98"/>
    </row>
    <row r="49" spans="1:5" ht="28.5" customHeight="1" x14ac:dyDescent="0.2">
      <c r="A49" s="56" t="s">
        <v>21</v>
      </c>
      <c r="B49" s="56" t="s">
        <v>46</v>
      </c>
      <c r="C49" s="57" t="s">
        <v>32</v>
      </c>
      <c r="D49" s="12" t="s">
        <v>30</v>
      </c>
      <c r="E49" s="12" t="s">
        <v>31</v>
      </c>
    </row>
    <row r="50" spans="1:5" ht="14.1" customHeight="1" x14ac:dyDescent="0.2">
      <c r="A50" s="12" t="s">
        <v>62</v>
      </c>
      <c r="B50" s="58">
        <f>B51+B52</f>
        <v>0</v>
      </c>
      <c r="C50" s="58">
        <f>C51+C52</f>
        <v>0</v>
      </c>
      <c r="D50" s="49">
        <f>D51+D52</f>
        <v>0</v>
      </c>
      <c r="E50" s="59">
        <f>E51+E52</f>
        <v>0</v>
      </c>
    </row>
    <row r="51" spans="1:5" x14ac:dyDescent="0.2">
      <c r="A51" s="60" t="s">
        <v>35</v>
      </c>
      <c r="B51" s="4"/>
      <c r="C51" s="5"/>
      <c r="D51" s="61">
        <f>B51+(C51/(1781/12/8.4))</f>
        <v>0</v>
      </c>
      <c r="E51" s="59">
        <f>IF(D51=0,0,D51/$D$55)</f>
        <v>0</v>
      </c>
    </row>
    <row r="52" spans="1:5" ht="15.75" x14ac:dyDescent="0.2">
      <c r="A52" s="62" t="s">
        <v>61</v>
      </c>
      <c r="B52" s="4"/>
      <c r="C52" s="5"/>
      <c r="D52" s="29">
        <f>B52+(C52/(1781/12/8.4))</f>
        <v>0</v>
      </c>
      <c r="E52" s="63">
        <f>IF(D52=0,0,D52/$D$55)</f>
        <v>0</v>
      </c>
    </row>
    <row r="53" spans="1:5" ht="15.75" x14ac:dyDescent="0.2">
      <c r="A53" s="12" t="s">
        <v>60</v>
      </c>
      <c r="B53" s="4"/>
      <c r="C53" s="5"/>
      <c r="D53" s="6">
        <f>(B53+(C53/(1781/12/8.4))+SUM(E43))</f>
        <v>0</v>
      </c>
      <c r="E53" s="64">
        <f>IF(D53=0,0,D53/$D$55)</f>
        <v>0</v>
      </c>
    </row>
    <row r="54" spans="1:5" x14ac:dyDescent="0.2">
      <c r="A54" s="21" t="s">
        <v>25</v>
      </c>
      <c r="B54" s="4"/>
      <c r="C54" s="5"/>
      <c r="D54" s="6">
        <f>B54+(C54/(1781/12/8.4))+(SUM(E39:E42))</f>
        <v>0</v>
      </c>
      <c r="E54" s="64">
        <f>IF(D54=0,0,D54/$D$55)</f>
        <v>0</v>
      </c>
    </row>
    <row r="55" spans="1:5" x14ac:dyDescent="0.2">
      <c r="A55" s="21" t="s">
        <v>17</v>
      </c>
      <c r="B55" s="65">
        <f>SUM(B53:B54)+B50</f>
        <v>0</v>
      </c>
      <c r="C55" s="66">
        <f>SUM(C53:C54)+C50</f>
        <v>0</v>
      </c>
      <c r="D55" s="67">
        <f>SUM(D53:D54)+D50</f>
        <v>0</v>
      </c>
      <c r="E55" s="68">
        <f>SUM(E53:E54)+E50</f>
        <v>0</v>
      </c>
    </row>
    <row r="56" spans="1:5" x14ac:dyDescent="0.2">
      <c r="A56" s="21"/>
      <c r="B56" s="21"/>
      <c r="C56" s="21"/>
      <c r="D56" s="12"/>
      <c r="E56" s="12"/>
    </row>
    <row r="57" spans="1:5" ht="58.35" customHeight="1" x14ac:dyDescent="0.2">
      <c r="A57" s="96" t="s">
        <v>68</v>
      </c>
      <c r="B57" s="103"/>
      <c r="C57" s="103"/>
      <c r="D57" s="103"/>
      <c r="E57" s="103"/>
    </row>
    <row r="58" spans="1:5" ht="27.2" customHeight="1" x14ac:dyDescent="0.2">
      <c r="A58" s="96" t="s">
        <v>59</v>
      </c>
      <c r="B58" s="96"/>
      <c r="C58" s="96"/>
      <c r="D58" s="96"/>
      <c r="E58" s="96"/>
    </row>
    <row r="59" spans="1:5" x14ac:dyDescent="0.2">
      <c r="A59" s="11"/>
      <c r="B59" s="11"/>
      <c r="C59" s="11"/>
      <c r="D59" s="11"/>
      <c r="E59" s="11"/>
    </row>
    <row r="60" spans="1:5" x14ac:dyDescent="0.2">
      <c r="A60" s="50"/>
      <c r="B60" s="50"/>
      <c r="C60" s="50"/>
      <c r="D60" s="50"/>
      <c r="E60" s="50"/>
    </row>
    <row r="61" spans="1:5" ht="14.25" customHeight="1" x14ac:dyDescent="0.2">
      <c r="A61" s="90" t="s">
        <v>33</v>
      </c>
      <c r="B61" s="90"/>
      <c r="C61" s="90"/>
      <c r="D61" s="90"/>
      <c r="E61" s="90"/>
    </row>
    <row r="62" spans="1:5" x14ac:dyDescent="0.2">
      <c r="A62" s="99" t="s">
        <v>65</v>
      </c>
      <c r="B62" s="99"/>
      <c r="C62" s="99"/>
      <c r="D62" s="6">
        <f>SUM((D6*0.06)+(D7*0.17)+(D8*0.24)+(D9*0.35)+(D10*0.45)+(D11*0.54)+(D12*0.64)+(D13*0.72)+(D14*0.83)+(D15*0.91)+(D16*1.01)+(D17*1.29))</f>
        <v>0</v>
      </c>
      <c r="E62" s="21"/>
    </row>
    <row r="63" spans="1:5" ht="15.75" x14ac:dyDescent="0.2">
      <c r="A63" s="99" t="s">
        <v>58</v>
      </c>
      <c r="B63" s="99"/>
      <c r="C63" s="99"/>
      <c r="D63" s="6">
        <f>(D27/(1425/12))</f>
        <v>0</v>
      </c>
      <c r="E63" s="21"/>
    </row>
    <row r="64" spans="1:5" ht="14.25" customHeight="1" x14ac:dyDescent="0.2">
      <c r="A64" s="89" t="s">
        <v>41</v>
      </c>
      <c r="B64" s="89"/>
      <c r="C64" s="89"/>
      <c r="D64" s="6">
        <f>D37</f>
        <v>0</v>
      </c>
      <c r="E64" s="21"/>
    </row>
    <row r="65" spans="1:5" x14ac:dyDescent="0.2">
      <c r="A65" s="47"/>
      <c r="B65" s="47"/>
      <c r="C65" s="11"/>
      <c r="D65" s="12"/>
      <c r="E65" s="11"/>
    </row>
    <row r="66" spans="1:5" x14ac:dyDescent="0.2">
      <c r="A66" s="100" t="s">
        <v>17</v>
      </c>
      <c r="B66" s="100"/>
      <c r="C66" s="100"/>
      <c r="D66" s="49">
        <f>SUM(D62:D64)</f>
        <v>0</v>
      </c>
      <c r="E66" s="11"/>
    </row>
    <row r="67" spans="1:5" x14ac:dyDescent="0.2">
      <c r="A67" s="69"/>
      <c r="B67" s="69"/>
      <c r="C67" s="70"/>
      <c r="D67" s="11"/>
      <c r="E67" s="11"/>
    </row>
    <row r="68" spans="1:5" ht="13.5" customHeight="1" x14ac:dyDescent="0.2">
      <c r="A68" s="96" t="s">
        <v>57</v>
      </c>
      <c r="B68" s="96"/>
      <c r="C68" s="96"/>
      <c r="D68" s="96"/>
      <c r="E68" s="96"/>
    </row>
    <row r="69" spans="1:5" ht="13.5" customHeight="1" x14ac:dyDescent="0.2">
      <c r="A69" s="69"/>
      <c r="B69" s="69"/>
      <c r="C69" s="70"/>
      <c r="D69" s="11"/>
      <c r="E69" s="11"/>
    </row>
    <row r="70" spans="1:5" x14ac:dyDescent="0.2">
      <c r="A70" s="98" t="s">
        <v>20</v>
      </c>
      <c r="B70" s="98"/>
      <c r="C70" s="98"/>
      <c r="D70" s="98"/>
      <c r="E70" s="98"/>
    </row>
    <row r="71" spans="1:5" x14ac:dyDescent="0.2">
      <c r="A71" s="11"/>
      <c r="B71" s="11"/>
      <c r="C71" s="11"/>
      <c r="D71" s="11"/>
      <c r="E71" s="11"/>
    </row>
    <row r="72" spans="1:5" x14ac:dyDescent="0.2">
      <c r="A72" s="56" t="s">
        <v>21</v>
      </c>
      <c r="B72" s="56" t="s">
        <v>24</v>
      </c>
      <c r="C72" s="56" t="s">
        <v>22</v>
      </c>
      <c r="D72" s="12" t="s">
        <v>30</v>
      </c>
      <c r="E72" s="71" t="s">
        <v>23</v>
      </c>
    </row>
    <row r="73" spans="1:5" ht="28.5" x14ac:dyDescent="0.2">
      <c r="A73" s="72" t="s">
        <v>66</v>
      </c>
      <c r="B73" s="73">
        <f>40%</f>
        <v>0.4</v>
      </c>
      <c r="C73" s="6">
        <f>$D$66*B73</f>
        <v>0</v>
      </c>
      <c r="D73" s="74">
        <f>D50+D53</f>
        <v>0</v>
      </c>
      <c r="E73" s="75" t="str">
        <f>IF(C73=0,"",D73-C73)</f>
        <v/>
      </c>
    </row>
    <row r="74" spans="1:5" x14ac:dyDescent="0.2">
      <c r="A74" s="76" t="s">
        <v>67</v>
      </c>
      <c r="B74" s="77">
        <f>10%</f>
        <v>0.1</v>
      </c>
      <c r="C74" s="78">
        <f>$D$66*B74</f>
        <v>0</v>
      </c>
      <c r="D74" s="79">
        <f>D50</f>
        <v>0</v>
      </c>
      <c r="E74" s="80" t="str">
        <f>IF(C74=0,"",D74-C74)</f>
        <v/>
      </c>
    </row>
    <row r="75" spans="1:5" x14ac:dyDescent="0.2">
      <c r="A75" s="21" t="s">
        <v>25</v>
      </c>
      <c r="B75" s="73">
        <f>60%</f>
        <v>0.6</v>
      </c>
      <c r="C75" s="6">
        <f>$D$66*B75</f>
        <v>0</v>
      </c>
      <c r="D75" s="53">
        <f>D54</f>
        <v>0</v>
      </c>
      <c r="E75" s="75" t="str">
        <f>IF(C75=0,"",D75-C75)</f>
        <v/>
      </c>
    </row>
    <row r="76" spans="1:5" x14ac:dyDescent="0.2">
      <c r="A76" s="81" t="s">
        <v>17</v>
      </c>
      <c r="B76" s="82"/>
      <c r="C76" s="83">
        <f>SUM(C73,C75)</f>
        <v>0</v>
      </c>
      <c r="D76" s="83">
        <f>SUM(D73,D75)</f>
        <v>0</v>
      </c>
      <c r="E76" s="84" t="str">
        <f>IF(SUM(E73,E75)=0,"",SUM(E73,E75))</f>
        <v/>
      </c>
    </row>
    <row r="77" spans="1:5" x14ac:dyDescent="0.2">
      <c r="A77" s="11"/>
      <c r="B77" s="11"/>
      <c r="C77" s="11"/>
      <c r="D77" s="11"/>
      <c r="E77" s="11"/>
    </row>
  </sheetData>
  <sheetProtection algorithmName="SHA-512" hashValue="NIBziefeI7zE1id21HvNCoE0UeJlKpsYWc+xlqjXhY+c29Bpv4agCymIxIrl/eawutMLOaOXQecZO3u169o2LQ==" saltValue="B9YyE90vWI9RkmHJRV5UHg==" spinCount="100000" sheet="1" objects="1" scenarios="1"/>
  <mergeCells count="30">
    <mergeCell ref="A1:E1"/>
    <mergeCell ref="A2:B2"/>
    <mergeCell ref="A3:B3"/>
    <mergeCell ref="A22:D22"/>
    <mergeCell ref="A70:E70"/>
    <mergeCell ref="E31:E35"/>
    <mergeCell ref="A32:C32"/>
    <mergeCell ref="A33:C33"/>
    <mergeCell ref="A34:C34"/>
    <mergeCell ref="A35:C35"/>
    <mergeCell ref="A23:C23"/>
    <mergeCell ref="A24:C24"/>
    <mergeCell ref="A25:C25"/>
    <mergeCell ref="A30:D30"/>
    <mergeCell ref="A31:C31"/>
    <mergeCell ref="A63:C63"/>
    <mergeCell ref="A38:D38"/>
    <mergeCell ref="A39:C39"/>
    <mergeCell ref="A40:C40"/>
    <mergeCell ref="A41:C41"/>
    <mergeCell ref="A42:C42"/>
    <mergeCell ref="A62:C62"/>
    <mergeCell ref="A64:C64"/>
    <mergeCell ref="A66:C66"/>
    <mergeCell ref="A68:E68"/>
    <mergeCell ref="A43:C43"/>
    <mergeCell ref="A48:E48"/>
    <mergeCell ref="A57:E57"/>
    <mergeCell ref="A58:E58"/>
    <mergeCell ref="A61:E61"/>
  </mergeCells>
  <conditionalFormatting sqref="B55:D55 C73:D76">
    <cfRule type="cellIs" dxfId="72" priority="4" operator="equal">
      <formula>0</formula>
    </cfRule>
  </conditionalFormatting>
  <conditionalFormatting sqref="B50:E50">
    <cfRule type="cellIs" dxfId="71" priority="1" operator="equal">
      <formula>0</formula>
    </cfRule>
  </conditionalFormatting>
  <conditionalFormatting sqref="D27:D28">
    <cfRule type="cellIs" dxfId="70" priority="8" operator="equal">
      <formula>0</formula>
    </cfRule>
  </conditionalFormatting>
  <conditionalFormatting sqref="D37">
    <cfRule type="cellIs" dxfId="69" priority="7" operator="equal">
      <formula>0</formula>
    </cfRule>
  </conditionalFormatting>
  <conditionalFormatting sqref="D51:D54">
    <cfRule type="cellIs" dxfId="68" priority="5" operator="equal">
      <formula>0</formula>
    </cfRule>
  </conditionalFormatting>
  <conditionalFormatting sqref="D62:D64 D66">
    <cfRule type="cellIs" dxfId="67" priority="2" operator="equal">
      <formula>0</formula>
    </cfRule>
  </conditionalFormatting>
  <conditionalFormatting sqref="D19:E20">
    <cfRule type="cellIs" dxfId="66" priority="9" operator="equal">
      <formula>0</formula>
    </cfRule>
  </conditionalFormatting>
  <conditionalFormatting sqref="D45:E46">
    <cfRule type="cellIs" dxfId="65" priority="6" operator="equal">
      <formula>0</formula>
    </cfRule>
  </conditionalFormatting>
  <conditionalFormatting sqref="E51:E55">
    <cfRule type="cellIs" dxfId="64" priority="3" operator="equal">
      <formula>0</formula>
    </cfRule>
  </conditionalFormatting>
  <pageMargins left="1.1811023622047245" right="0.39370078740157483" top="1.9685039370078741" bottom="0.9055118110236221" header="0.39370078740157483" footer="0.39370078740157483"/>
  <pageSetup paperSize="9" orientation="portrait" r:id="rId1"/>
  <headerFooter scaleWithDoc="0">
    <oddHeader>&amp;L&amp;10Kanton St.Gallen
Gesundheitsdepartement
&amp;"-,Fett" 
Dienst für Pflege und Entwicklung&amp;"-,Standard"
 &amp;R&amp;G</oddHeader>
    <oddFooter>&amp;L&amp;"Arial,Standard"&amp;5&amp;F&amp;R&amp;"Arial,Standard"&amp;10&amp;P/&amp;N</oddFooter>
  </headerFooter>
  <rowBreaks count="1" manualBreakCount="1">
    <brk id="37" max="1638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6A034-F470-47F8-A472-70C64462B08C}">
  <dimension ref="A1:E78"/>
  <sheetViews>
    <sheetView view="pageLayout" topLeftCell="A38" zoomScale="90" zoomScaleNormal="100" zoomScalePageLayoutView="90" workbookViewId="0">
      <selection activeCell="D52" sqref="D52"/>
    </sheetView>
  </sheetViews>
  <sheetFormatPr baseColWidth="10" defaultColWidth="11.125" defaultRowHeight="14.25" x14ac:dyDescent="0.2"/>
  <cols>
    <col min="1" max="1" width="15.5" customWidth="1"/>
    <col min="2" max="2" width="12.125" customWidth="1"/>
    <col min="3" max="3" width="15.875" customWidth="1"/>
    <col min="4" max="4" width="16.125" customWidth="1"/>
    <col min="5" max="5" width="16.75" customWidth="1"/>
  </cols>
  <sheetData>
    <row r="1" spans="1:5" ht="47.25" customHeight="1" x14ac:dyDescent="0.2">
      <c r="A1" s="95" t="s">
        <v>63</v>
      </c>
      <c r="B1" s="95"/>
      <c r="C1" s="95"/>
      <c r="D1" s="95"/>
      <c r="E1" s="95"/>
    </row>
    <row r="2" spans="1:5" ht="13.5" customHeight="1" x14ac:dyDescent="0.2">
      <c r="A2" s="101" t="s">
        <v>42</v>
      </c>
      <c r="B2" s="102"/>
      <c r="C2" s="26"/>
      <c r="D2" s="27"/>
      <c r="E2" s="28"/>
    </row>
    <row r="3" spans="1:5" ht="13.5" customHeight="1" x14ac:dyDescent="0.2">
      <c r="A3" s="99" t="s">
        <v>0</v>
      </c>
      <c r="B3" s="99"/>
      <c r="C3" s="25"/>
      <c r="D3" s="33"/>
      <c r="E3" s="34"/>
    </row>
    <row r="4" spans="1:5" ht="13.5" customHeight="1" x14ac:dyDescent="0.2">
      <c r="A4" s="21"/>
      <c r="B4" s="21"/>
      <c r="C4" s="21"/>
      <c r="D4" s="21"/>
      <c r="E4" s="21"/>
    </row>
    <row r="5" spans="1:5" ht="28.5" customHeight="1" x14ac:dyDescent="0.2">
      <c r="A5" s="35" t="s">
        <v>1</v>
      </c>
      <c r="B5" s="15" t="s">
        <v>2</v>
      </c>
      <c r="C5" s="15" t="s">
        <v>3</v>
      </c>
      <c r="D5" s="36" t="s">
        <v>4</v>
      </c>
      <c r="E5" s="37"/>
    </row>
    <row r="6" spans="1:5" ht="13.5" customHeight="1" x14ac:dyDescent="0.2">
      <c r="A6" s="32">
        <v>1</v>
      </c>
      <c r="B6" s="38" t="s">
        <v>5</v>
      </c>
      <c r="C6" s="32">
        <v>10.5</v>
      </c>
      <c r="D6" s="1"/>
      <c r="E6" s="39"/>
    </row>
    <row r="7" spans="1:5" ht="13.5" customHeight="1" x14ac:dyDescent="0.2">
      <c r="A7" s="32">
        <v>2</v>
      </c>
      <c r="B7" s="38" t="s">
        <v>6</v>
      </c>
      <c r="C7" s="32">
        <v>30.5</v>
      </c>
      <c r="D7" s="1"/>
      <c r="E7" s="39"/>
    </row>
    <row r="8" spans="1:5" ht="13.5" customHeight="1" x14ac:dyDescent="0.2">
      <c r="A8" s="32">
        <v>3</v>
      </c>
      <c r="B8" s="40" t="s">
        <v>7</v>
      </c>
      <c r="C8" s="32">
        <v>50.5</v>
      </c>
      <c r="D8" s="2"/>
      <c r="E8" s="39"/>
    </row>
    <row r="9" spans="1:5" ht="13.5" customHeight="1" x14ac:dyDescent="0.2">
      <c r="A9" s="32">
        <v>4</v>
      </c>
      <c r="B9" s="38" t="s">
        <v>8</v>
      </c>
      <c r="C9" s="32">
        <v>70.5</v>
      </c>
      <c r="D9" s="1"/>
      <c r="E9" s="39"/>
    </row>
    <row r="10" spans="1:5" ht="13.5" customHeight="1" x14ac:dyDescent="0.2">
      <c r="A10" s="32">
        <v>5</v>
      </c>
      <c r="B10" s="38" t="s">
        <v>9</v>
      </c>
      <c r="C10" s="32">
        <v>90.5</v>
      </c>
      <c r="D10" s="1"/>
      <c r="E10" s="39"/>
    </row>
    <row r="11" spans="1:5" ht="13.5" customHeight="1" x14ac:dyDescent="0.2">
      <c r="A11" s="32">
        <v>6</v>
      </c>
      <c r="B11" s="38" t="s">
        <v>10</v>
      </c>
      <c r="C11" s="32">
        <v>110.5</v>
      </c>
      <c r="D11" s="1"/>
      <c r="E11" s="39"/>
    </row>
    <row r="12" spans="1:5" ht="13.5" customHeight="1" x14ac:dyDescent="0.2">
      <c r="A12" s="32">
        <v>7</v>
      </c>
      <c r="B12" s="38" t="s">
        <v>11</v>
      </c>
      <c r="C12" s="32">
        <v>130.5</v>
      </c>
      <c r="D12" s="1"/>
      <c r="E12" s="39"/>
    </row>
    <row r="13" spans="1:5" ht="13.5" customHeight="1" x14ac:dyDescent="0.2">
      <c r="A13" s="32">
        <v>8</v>
      </c>
      <c r="B13" s="38" t="s">
        <v>12</v>
      </c>
      <c r="C13" s="32">
        <v>150.5</v>
      </c>
      <c r="D13" s="1"/>
      <c r="E13" s="39"/>
    </row>
    <row r="14" spans="1:5" ht="13.5" customHeight="1" x14ac:dyDescent="0.2">
      <c r="A14" s="32">
        <v>9</v>
      </c>
      <c r="B14" s="38" t="s">
        <v>13</v>
      </c>
      <c r="C14" s="32">
        <v>170.5</v>
      </c>
      <c r="D14" s="1"/>
      <c r="E14" s="39"/>
    </row>
    <row r="15" spans="1:5" ht="13.5" customHeight="1" x14ac:dyDescent="0.2">
      <c r="A15" s="32">
        <v>10</v>
      </c>
      <c r="B15" s="38" t="s">
        <v>14</v>
      </c>
      <c r="C15" s="32">
        <v>190.5</v>
      </c>
      <c r="D15" s="1"/>
      <c r="E15" s="39"/>
    </row>
    <row r="16" spans="1:5" ht="13.5" customHeight="1" x14ac:dyDescent="0.2">
      <c r="A16" s="32">
        <v>11</v>
      </c>
      <c r="B16" s="38" t="s">
        <v>15</v>
      </c>
      <c r="C16" s="32">
        <v>210.5</v>
      </c>
      <c r="D16" s="1"/>
      <c r="E16" s="39"/>
    </row>
    <row r="17" spans="1:5" ht="13.5" customHeight="1" x14ac:dyDescent="0.2">
      <c r="A17" s="32">
        <v>12</v>
      </c>
      <c r="B17" s="38" t="s">
        <v>16</v>
      </c>
      <c r="C17" s="32">
        <v>230.5</v>
      </c>
      <c r="D17" s="1"/>
      <c r="E17" s="39"/>
    </row>
    <row r="18" spans="1:5" ht="13.5" customHeight="1" x14ac:dyDescent="0.2">
      <c r="A18" s="21"/>
      <c r="B18" s="21"/>
      <c r="C18" s="21"/>
      <c r="D18" s="21"/>
      <c r="E18" s="21"/>
    </row>
    <row r="19" spans="1:5" ht="13.5" customHeight="1" x14ac:dyDescent="0.2">
      <c r="A19" s="21"/>
      <c r="B19" s="21"/>
      <c r="C19" s="41" t="s">
        <v>17</v>
      </c>
      <c r="D19" s="42">
        <f>SUM(D6:D17)</f>
        <v>0</v>
      </c>
      <c r="E19" s="43">
        <f>SUM(E6:E17)</f>
        <v>0</v>
      </c>
    </row>
    <row r="20" spans="1:5" ht="13.5" customHeight="1" x14ac:dyDescent="0.2">
      <c r="A20" s="21"/>
      <c r="B20" s="21"/>
      <c r="C20" s="44"/>
      <c r="D20" s="45"/>
      <c r="E20" s="39"/>
    </row>
    <row r="21" spans="1:5" ht="13.5" customHeight="1" x14ac:dyDescent="0.2">
      <c r="A21" s="46"/>
      <c r="B21" s="46"/>
      <c r="C21" s="46"/>
      <c r="D21" s="46"/>
      <c r="E21" s="46"/>
    </row>
    <row r="22" spans="1:5" ht="13.5" customHeight="1" x14ac:dyDescent="0.2">
      <c r="A22" s="87" t="s">
        <v>48</v>
      </c>
      <c r="B22" s="87"/>
      <c r="C22" s="87"/>
      <c r="D22" s="87"/>
      <c r="E22" s="12"/>
    </row>
    <row r="23" spans="1:5" ht="13.5" customHeight="1" x14ac:dyDescent="0.2">
      <c r="A23" s="86" t="s">
        <v>26</v>
      </c>
      <c r="B23" s="86"/>
      <c r="C23" s="88"/>
      <c r="D23" s="3"/>
      <c r="E23" s="12"/>
    </row>
    <row r="24" spans="1:5" ht="13.5" customHeight="1" x14ac:dyDescent="0.2">
      <c r="A24" s="86" t="s">
        <v>27</v>
      </c>
      <c r="B24" s="86"/>
      <c r="C24" s="88"/>
      <c r="D24" s="3"/>
      <c r="E24" s="12"/>
    </row>
    <row r="25" spans="1:5" ht="13.5" customHeight="1" x14ac:dyDescent="0.2">
      <c r="A25" s="86" t="s">
        <v>28</v>
      </c>
      <c r="B25" s="86"/>
      <c r="C25" s="88"/>
      <c r="D25" s="85"/>
      <c r="E25" s="12"/>
    </row>
    <row r="26" spans="1:5" ht="13.5" customHeight="1" x14ac:dyDescent="0.2">
      <c r="A26" s="12"/>
      <c r="B26" s="12"/>
      <c r="C26" s="12"/>
      <c r="D26" s="12"/>
      <c r="E26" s="12"/>
    </row>
    <row r="27" spans="1:5" ht="13.5" customHeight="1" x14ac:dyDescent="0.2">
      <c r="A27" s="12"/>
      <c r="B27" s="12"/>
      <c r="C27" s="48" t="s">
        <v>17</v>
      </c>
      <c r="D27" s="49">
        <f>SUM(D23:D25)</f>
        <v>0</v>
      </c>
      <c r="E27" s="12"/>
    </row>
    <row r="28" spans="1:5" ht="13.5" customHeight="1" x14ac:dyDescent="0.2">
      <c r="A28" s="12"/>
      <c r="B28" s="12"/>
      <c r="C28" s="12"/>
      <c r="D28" s="6"/>
      <c r="E28" s="12"/>
    </row>
    <row r="29" spans="1:5" ht="13.5" customHeight="1" x14ac:dyDescent="0.2">
      <c r="A29" s="50"/>
      <c r="B29" s="50"/>
      <c r="C29" s="50"/>
      <c r="D29" s="50"/>
      <c r="E29" s="50"/>
    </row>
    <row r="30" spans="1:5" ht="16.5" customHeight="1" x14ac:dyDescent="0.2">
      <c r="A30" s="90" t="s">
        <v>43</v>
      </c>
      <c r="B30" s="90"/>
      <c r="C30" s="90"/>
      <c r="D30" s="90"/>
      <c r="E30" s="11"/>
    </row>
    <row r="31" spans="1:5" ht="13.5" customHeight="1" x14ac:dyDescent="0.2">
      <c r="A31" s="89" t="s">
        <v>18</v>
      </c>
      <c r="B31" s="89"/>
      <c r="C31" s="91"/>
      <c r="D31" s="3"/>
      <c r="E31" s="97" t="s">
        <v>44</v>
      </c>
    </row>
    <row r="32" spans="1:5" ht="13.5" customHeight="1" x14ac:dyDescent="0.2">
      <c r="A32" s="92" t="s">
        <v>19</v>
      </c>
      <c r="B32" s="92"/>
      <c r="C32" s="93"/>
      <c r="D32" s="3"/>
      <c r="E32" s="97"/>
    </row>
    <row r="33" spans="1:5" ht="13.5" customHeight="1" x14ac:dyDescent="0.2">
      <c r="A33" s="89" t="s">
        <v>51</v>
      </c>
      <c r="B33" s="89"/>
      <c r="C33" s="91"/>
      <c r="D33" s="3"/>
      <c r="E33" s="97"/>
    </row>
    <row r="34" spans="1:5" ht="13.5" customHeight="1" x14ac:dyDescent="0.2">
      <c r="A34" s="89" t="s">
        <v>47</v>
      </c>
      <c r="B34" s="89"/>
      <c r="C34" s="91"/>
      <c r="D34" s="3"/>
      <c r="E34" s="97"/>
    </row>
    <row r="35" spans="1:5" ht="48.75" customHeight="1" x14ac:dyDescent="0.2">
      <c r="A35" s="89" t="s">
        <v>50</v>
      </c>
      <c r="B35" s="89"/>
      <c r="C35" s="89"/>
      <c r="D35" s="3"/>
      <c r="E35" s="97"/>
    </row>
    <row r="36" spans="1:5" ht="13.5" customHeight="1" x14ac:dyDescent="0.2">
      <c r="A36" s="51"/>
      <c r="B36" s="51"/>
      <c r="C36" s="51"/>
      <c r="D36" s="21"/>
      <c r="E36" s="11"/>
    </row>
    <row r="37" spans="1:5" ht="13.5" customHeight="1" x14ac:dyDescent="0.2">
      <c r="A37" s="12"/>
      <c r="B37" s="12"/>
      <c r="C37" s="48" t="s">
        <v>17</v>
      </c>
      <c r="D37" s="49">
        <f>SUM(D31:D35)</f>
        <v>0</v>
      </c>
      <c r="E37" s="11"/>
    </row>
    <row r="38" spans="1:5" ht="13.5" customHeight="1" x14ac:dyDescent="0.2">
      <c r="A38" s="104" t="s">
        <v>45</v>
      </c>
      <c r="B38" s="104"/>
      <c r="C38" s="104"/>
      <c r="D38" s="104"/>
      <c r="E38" s="52" t="s">
        <v>34</v>
      </c>
    </row>
    <row r="39" spans="1:5" ht="13.5" customHeight="1" x14ac:dyDescent="0.2">
      <c r="A39" s="99" t="s">
        <v>29</v>
      </c>
      <c r="B39" s="99"/>
      <c r="C39" s="99"/>
      <c r="D39" s="3"/>
      <c r="E39" s="53" t="str">
        <f>IF(D39="","",D39*0.3)</f>
        <v/>
      </c>
    </row>
    <row r="40" spans="1:5" ht="13.5" customHeight="1" x14ac:dyDescent="0.2">
      <c r="A40" s="86" t="s">
        <v>36</v>
      </c>
      <c r="B40" s="86"/>
      <c r="C40" s="86"/>
      <c r="D40" s="3"/>
      <c r="E40" s="53" t="str">
        <f>IF(D40="","",D40*0.3)</f>
        <v/>
      </c>
    </row>
    <row r="41" spans="1:5" ht="13.5" customHeight="1" x14ac:dyDescent="0.2">
      <c r="A41" s="94" t="s">
        <v>37</v>
      </c>
      <c r="B41" s="94"/>
      <c r="C41" s="94"/>
      <c r="D41" s="3"/>
      <c r="E41" s="53" t="str">
        <f>IF(D41="","",D41*0.3)</f>
        <v/>
      </c>
    </row>
    <row r="42" spans="1:5" ht="13.5" customHeight="1" x14ac:dyDescent="0.2">
      <c r="A42" s="86" t="s">
        <v>38</v>
      </c>
      <c r="B42" s="86"/>
      <c r="C42" s="86"/>
      <c r="D42" s="3"/>
      <c r="E42" s="53" t="str">
        <f>IF(D42="","",D42*0.3)</f>
        <v/>
      </c>
    </row>
    <row r="43" spans="1:5" ht="13.5" customHeight="1" x14ac:dyDescent="0.2">
      <c r="A43" s="86" t="s">
        <v>39</v>
      </c>
      <c r="B43" s="86"/>
      <c r="C43" s="86"/>
      <c r="D43" s="3"/>
      <c r="E43" s="53" t="str">
        <f>IF(D43="","",D43*0.3)</f>
        <v/>
      </c>
    </row>
    <row r="44" spans="1:5" ht="13.5" customHeight="1" x14ac:dyDescent="0.2">
      <c r="A44" s="47"/>
      <c r="B44" s="47"/>
      <c r="C44" s="47"/>
      <c r="D44" s="21"/>
      <c r="E44" s="11"/>
    </row>
    <row r="45" spans="1:5" ht="13.5" customHeight="1" x14ac:dyDescent="0.2">
      <c r="A45" s="47"/>
      <c r="B45" s="47"/>
      <c r="C45" s="48" t="s">
        <v>17</v>
      </c>
      <c r="D45" s="49">
        <f>SUM(D39:D43)</f>
        <v>0</v>
      </c>
      <c r="E45" s="49">
        <f>SUM(E39:E43)</f>
        <v>0</v>
      </c>
    </row>
    <row r="46" spans="1:5" ht="13.5" customHeight="1" x14ac:dyDescent="0.2">
      <c r="A46" s="47"/>
      <c r="B46" s="47"/>
      <c r="C46" s="12"/>
      <c r="D46" s="6"/>
      <c r="E46" s="6"/>
    </row>
    <row r="47" spans="1:5" ht="13.5" customHeight="1" x14ac:dyDescent="0.2">
      <c r="A47" s="54"/>
      <c r="B47" s="55"/>
      <c r="C47" s="50"/>
      <c r="D47" s="50"/>
      <c r="E47" s="55"/>
    </row>
    <row r="48" spans="1:5" x14ac:dyDescent="0.2">
      <c r="A48" s="98" t="s">
        <v>40</v>
      </c>
      <c r="B48" s="98"/>
      <c r="C48" s="98"/>
      <c r="D48" s="98"/>
      <c r="E48" s="98"/>
    </row>
    <row r="49" spans="1:5" ht="28.5" customHeight="1" x14ac:dyDescent="0.2">
      <c r="A49" s="56" t="s">
        <v>21</v>
      </c>
      <c r="B49" s="56" t="s">
        <v>46</v>
      </c>
      <c r="C49" s="57" t="s">
        <v>32</v>
      </c>
      <c r="D49" s="12" t="s">
        <v>30</v>
      </c>
      <c r="E49" s="12" t="s">
        <v>31</v>
      </c>
    </row>
    <row r="50" spans="1:5" ht="14.1" customHeight="1" x14ac:dyDescent="0.2">
      <c r="A50" s="12" t="s">
        <v>62</v>
      </c>
      <c r="B50" s="58">
        <f>B51+B52</f>
        <v>0</v>
      </c>
      <c r="C50" s="58">
        <f>C51+C52</f>
        <v>0</v>
      </c>
      <c r="D50" s="49">
        <f>D51+D52</f>
        <v>0</v>
      </c>
      <c r="E50" s="59">
        <f>E51+E52</f>
        <v>0</v>
      </c>
    </row>
    <row r="51" spans="1:5" x14ac:dyDescent="0.2">
      <c r="A51" s="60" t="s">
        <v>35</v>
      </c>
      <c r="B51" s="4"/>
      <c r="C51" s="5"/>
      <c r="D51" s="61">
        <f>B51+(C51/(1781/12/8.4))</f>
        <v>0</v>
      </c>
      <c r="E51" s="59">
        <f>IF(D51=0,0,D51/$D$55)</f>
        <v>0</v>
      </c>
    </row>
    <row r="52" spans="1:5" ht="15.75" x14ac:dyDescent="0.2">
      <c r="A52" s="62" t="s">
        <v>61</v>
      </c>
      <c r="B52" s="4"/>
      <c r="C52" s="5"/>
      <c r="D52" s="29">
        <f>B52+(C52/(1781/12/8.4))</f>
        <v>0</v>
      </c>
      <c r="E52" s="63">
        <f>IF(D52=0,0,D52/$D$55)</f>
        <v>0</v>
      </c>
    </row>
    <row r="53" spans="1:5" ht="15.75" x14ac:dyDescent="0.2">
      <c r="A53" s="12" t="s">
        <v>60</v>
      </c>
      <c r="B53" s="4"/>
      <c r="C53" s="5"/>
      <c r="D53" s="6">
        <f>(B53+(C53/(1781/12/8.4))+SUM(E43))</f>
        <v>0</v>
      </c>
      <c r="E53" s="64">
        <f>IF(D53=0,0,D53/$D$55)</f>
        <v>0</v>
      </c>
    </row>
    <row r="54" spans="1:5" x14ac:dyDescent="0.2">
      <c r="A54" s="21" t="s">
        <v>25</v>
      </c>
      <c r="B54" s="4"/>
      <c r="C54" s="5"/>
      <c r="D54" s="6">
        <f>B54+(C54/(1781/12/8.4))+(SUM(E39:E42))</f>
        <v>0</v>
      </c>
      <c r="E54" s="64">
        <f>IF(D54=0,0,D54/$D$55)</f>
        <v>0</v>
      </c>
    </row>
    <row r="55" spans="1:5" x14ac:dyDescent="0.2">
      <c r="A55" s="21" t="s">
        <v>17</v>
      </c>
      <c r="B55" s="65">
        <f>SUM(B53:B54)+B50</f>
        <v>0</v>
      </c>
      <c r="C55" s="66">
        <f>SUM(C53:C54)+C50</f>
        <v>0</v>
      </c>
      <c r="D55" s="67">
        <f>SUM(D53:D54)+D50</f>
        <v>0</v>
      </c>
      <c r="E55" s="68">
        <f>SUM(E53:E54)+E50</f>
        <v>0</v>
      </c>
    </row>
    <row r="56" spans="1:5" x14ac:dyDescent="0.2">
      <c r="A56" s="21"/>
      <c r="B56" s="21"/>
      <c r="C56" s="21"/>
      <c r="D56" s="12"/>
      <c r="E56" s="12"/>
    </row>
    <row r="57" spans="1:5" ht="58.35" customHeight="1" x14ac:dyDescent="0.2">
      <c r="A57" s="96" t="s">
        <v>68</v>
      </c>
      <c r="B57" s="103"/>
      <c r="C57" s="103"/>
      <c r="D57" s="103"/>
      <c r="E57" s="103"/>
    </row>
    <row r="58" spans="1:5" ht="27.2" customHeight="1" x14ac:dyDescent="0.2">
      <c r="A58" s="96" t="s">
        <v>59</v>
      </c>
      <c r="B58" s="96"/>
      <c r="C58" s="96"/>
      <c r="D58" s="96"/>
      <c r="E58" s="96"/>
    </row>
    <row r="59" spans="1:5" x14ac:dyDescent="0.2">
      <c r="A59" s="11"/>
      <c r="B59" s="11"/>
      <c r="C59" s="11"/>
      <c r="D59" s="11"/>
      <c r="E59" s="11"/>
    </row>
    <row r="60" spans="1:5" x14ac:dyDescent="0.2">
      <c r="A60" s="50"/>
      <c r="B60" s="50"/>
      <c r="C60" s="50"/>
      <c r="D60" s="50"/>
      <c r="E60" s="50"/>
    </row>
    <row r="61" spans="1:5" ht="14.25" customHeight="1" x14ac:dyDescent="0.2">
      <c r="A61" s="90" t="s">
        <v>33</v>
      </c>
      <c r="B61" s="90"/>
      <c r="C61" s="90"/>
      <c r="D61" s="90"/>
      <c r="E61" s="90"/>
    </row>
    <row r="62" spans="1:5" x14ac:dyDescent="0.2">
      <c r="A62" s="99" t="s">
        <v>65</v>
      </c>
      <c r="B62" s="99"/>
      <c r="C62" s="99"/>
      <c r="D62" s="6">
        <f>SUM((D6*0.06)+(D7*0.17)+(D8*0.24)+(D9*0.35)+(D10*0.45)+(D11*0.54)+(D12*0.64)+(D13*0.72)+(D14*0.83)+(D15*0.91)+(D16*1.01)+(D17*1.29))</f>
        <v>0</v>
      </c>
      <c r="E62" s="21"/>
    </row>
    <row r="63" spans="1:5" ht="15.75" x14ac:dyDescent="0.2">
      <c r="A63" s="99" t="s">
        <v>58</v>
      </c>
      <c r="B63" s="99"/>
      <c r="C63" s="99"/>
      <c r="D63" s="6">
        <f>(D27/(1425/12))</f>
        <v>0</v>
      </c>
      <c r="E63" s="21"/>
    </row>
    <row r="64" spans="1:5" ht="14.25" customHeight="1" x14ac:dyDescent="0.2">
      <c r="A64" s="89" t="s">
        <v>41</v>
      </c>
      <c r="B64" s="89"/>
      <c r="C64" s="89"/>
      <c r="D64" s="6">
        <f>D37</f>
        <v>0</v>
      </c>
      <c r="E64" s="21"/>
    </row>
    <row r="65" spans="1:5" x14ac:dyDescent="0.2">
      <c r="A65" s="47"/>
      <c r="B65" s="47"/>
      <c r="C65" s="11"/>
      <c r="D65" s="12"/>
      <c r="E65" s="11"/>
    </row>
    <row r="66" spans="1:5" x14ac:dyDescent="0.2">
      <c r="A66" s="100" t="s">
        <v>17</v>
      </c>
      <c r="B66" s="100"/>
      <c r="C66" s="100"/>
      <c r="D66" s="49">
        <f>SUM(D62:D64)</f>
        <v>0</v>
      </c>
      <c r="E66" s="11"/>
    </row>
    <row r="67" spans="1:5" x14ac:dyDescent="0.2">
      <c r="A67" s="69"/>
      <c r="B67" s="69"/>
      <c r="C67" s="70"/>
      <c r="D67" s="11"/>
      <c r="E67" s="11"/>
    </row>
    <row r="68" spans="1:5" ht="13.5" customHeight="1" x14ac:dyDescent="0.2">
      <c r="A68" s="96" t="s">
        <v>57</v>
      </c>
      <c r="B68" s="96"/>
      <c r="C68" s="96"/>
      <c r="D68" s="96"/>
      <c r="E68" s="96"/>
    </row>
    <row r="69" spans="1:5" ht="13.5" customHeight="1" x14ac:dyDescent="0.2">
      <c r="A69" s="69"/>
      <c r="B69" s="69"/>
      <c r="C69" s="70"/>
      <c r="D69" s="11"/>
      <c r="E69" s="11"/>
    </row>
    <row r="70" spans="1:5" x14ac:dyDescent="0.2">
      <c r="A70" s="98" t="s">
        <v>20</v>
      </c>
      <c r="B70" s="98"/>
      <c r="C70" s="98"/>
      <c r="D70" s="98"/>
      <c r="E70" s="98"/>
    </row>
    <row r="71" spans="1:5" x14ac:dyDescent="0.2">
      <c r="A71" s="11"/>
      <c r="B71" s="11"/>
      <c r="C71" s="11"/>
      <c r="D71" s="11"/>
      <c r="E71" s="11"/>
    </row>
    <row r="72" spans="1:5" x14ac:dyDescent="0.2">
      <c r="A72" s="56" t="s">
        <v>21</v>
      </c>
      <c r="B72" s="56" t="s">
        <v>24</v>
      </c>
      <c r="C72" s="56" t="s">
        <v>22</v>
      </c>
      <c r="D72" s="12" t="s">
        <v>30</v>
      </c>
      <c r="E72" s="71" t="s">
        <v>23</v>
      </c>
    </row>
    <row r="73" spans="1:5" ht="28.5" x14ac:dyDescent="0.2">
      <c r="A73" s="72" t="s">
        <v>66</v>
      </c>
      <c r="B73" s="73">
        <f>40%</f>
        <v>0.4</v>
      </c>
      <c r="C73" s="6">
        <f>$D$66*B73</f>
        <v>0</v>
      </c>
      <c r="D73" s="74">
        <f>D50+D53</f>
        <v>0</v>
      </c>
      <c r="E73" s="75" t="str">
        <f>IF(C73=0,"",D73-C73)</f>
        <v/>
      </c>
    </row>
    <row r="74" spans="1:5" x14ac:dyDescent="0.2">
      <c r="A74" s="76" t="s">
        <v>67</v>
      </c>
      <c r="B74" s="77">
        <f>10%</f>
        <v>0.1</v>
      </c>
      <c r="C74" s="78">
        <f>$D$66*B74</f>
        <v>0</v>
      </c>
      <c r="D74" s="79">
        <f>D50</f>
        <v>0</v>
      </c>
      <c r="E74" s="80" t="str">
        <f>IF(C74=0,"",D74-C74)</f>
        <v/>
      </c>
    </row>
    <row r="75" spans="1:5" x14ac:dyDescent="0.2">
      <c r="A75" s="21" t="s">
        <v>25</v>
      </c>
      <c r="B75" s="73">
        <f>60%</f>
        <v>0.6</v>
      </c>
      <c r="C75" s="6">
        <f>$D$66*B75</f>
        <v>0</v>
      </c>
      <c r="D75" s="53">
        <f>D54</f>
        <v>0</v>
      </c>
      <c r="E75" s="75" t="str">
        <f>IF(C75=0,"",D75-C75)</f>
        <v/>
      </c>
    </row>
    <row r="76" spans="1:5" x14ac:dyDescent="0.2">
      <c r="A76" s="81" t="s">
        <v>17</v>
      </c>
      <c r="B76" s="82"/>
      <c r="C76" s="83">
        <f>SUM(C73,C75)</f>
        <v>0</v>
      </c>
      <c r="D76" s="83">
        <f>SUM(D73,D75)</f>
        <v>0</v>
      </c>
      <c r="E76" s="84" t="str">
        <f>IF(SUM(E73,E75)=0,"",SUM(E73,E75))</f>
        <v/>
      </c>
    </row>
    <row r="77" spans="1:5" x14ac:dyDescent="0.2">
      <c r="A77" s="11"/>
      <c r="B77" s="11"/>
      <c r="C77" s="11"/>
      <c r="D77" s="11"/>
      <c r="E77" s="11"/>
    </row>
    <row r="78" spans="1:5" x14ac:dyDescent="0.2">
      <c r="A78" s="11"/>
      <c r="B78" s="11"/>
      <c r="C78" s="11"/>
      <c r="D78" s="11"/>
      <c r="E78" s="11"/>
    </row>
  </sheetData>
  <sheetProtection algorithmName="SHA-512" hashValue="rUcYwALUDPJB8mg8npMDKCtGotY/PGosJuURpykANMZGEHljOHW7Acmme43KoN7akxqf4s/mxuSpx6XYcT9uAw==" saltValue="CF2DQGqXuNVnSQXMiHPF0Q==" spinCount="100000" sheet="1" objects="1" scenarios="1"/>
  <mergeCells count="30">
    <mergeCell ref="A1:E1"/>
    <mergeCell ref="A2:B2"/>
    <mergeCell ref="A3:B3"/>
    <mergeCell ref="A22:D22"/>
    <mergeCell ref="A70:E70"/>
    <mergeCell ref="E31:E35"/>
    <mergeCell ref="A32:C32"/>
    <mergeCell ref="A33:C33"/>
    <mergeCell ref="A34:C34"/>
    <mergeCell ref="A35:C35"/>
    <mergeCell ref="A23:C23"/>
    <mergeCell ref="A24:C24"/>
    <mergeCell ref="A25:C25"/>
    <mergeCell ref="A30:D30"/>
    <mergeCell ref="A31:C31"/>
    <mergeCell ref="A63:C63"/>
    <mergeCell ref="A38:D38"/>
    <mergeCell ref="A39:C39"/>
    <mergeCell ref="A40:C40"/>
    <mergeCell ref="A41:C41"/>
    <mergeCell ref="A42:C42"/>
    <mergeCell ref="A62:C62"/>
    <mergeCell ref="A64:C64"/>
    <mergeCell ref="A66:C66"/>
    <mergeCell ref="A68:E68"/>
    <mergeCell ref="A43:C43"/>
    <mergeCell ref="A48:E48"/>
    <mergeCell ref="A57:E57"/>
    <mergeCell ref="A58:E58"/>
    <mergeCell ref="A61:E61"/>
  </mergeCells>
  <conditionalFormatting sqref="B55:D55 C73:D76">
    <cfRule type="cellIs" dxfId="63" priority="4" operator="equal">
      <formula>0</formula>
    </cfRule>
  </conditionalFormatting>
  <conditionalFormatting sqref="B50:E50">
    <cfRule type="cellIs" dxfId="62" priority="1" operator="equal">
      <formula>0</formula>
    </cfRule>
  </conditionalFormatting>
  <conditionalFormatting sqref="D27:D28">
    <cfRule type="cellIs" dxfId="61" priority="8" operator="equal">
      <formula>0</formula>
    </cfRule>
  </conditionalFormatting>
  <conditionalFormatting sqref="D37">
    <cfRule type="cellIs" dxfId="60" priority="7" operator="equal">
      <formula>0</formula>
    </cfRule>
  </conditionalFormatting>
  <conditionalFormatting sqref="D51:D54">
    <cfRule type="cellIs" dxfId="59" priority="5" operator="equal">
      <formula>0</formula>
    </cfRule>
  </conditionalFormatting>
  <conditionalFormatting sqref="D62:D64 D66">
    <cfRule type="cellIs" dxfId="58" priority="2" operator="equal">
      <formula>0</formula>
    </cfRule>
  </conditionalFormatting>
  <conditionalFormatting sqref="D19:E20">
    <cfRule type="cellIs" dxfId="57" priority="9" operator="equal">
      <formula>0</formula>
    </cfRule>
  </conditionalFormatting>
  <conditionalFormatting sqref="D45:E46">
    <cfRule type="cellIs" dxfId="56" priority="6" operator="equal">
      <formula>0</formula>
    </cfRule>
  </conditionalFormatting>
  <conditionalFormatting sqref="E51:E55">
    <cfRule type="cellIs" dxfId="55" priority="3" operator="equal">
      <formula>0</formula>
    </cfRule>
  </conditionalFormatting>
  <pageMargins left="1.1811023622047245" right="0.39370078740157483" top="1.9685039370078741" bottom="0.9055118110236221" header="0.39370078740157483" footer="0.39370078740157483"/>
  <pageSetup paperSize="9" orientation="portrait" r:id="rId1"/>
  <headerFooter scaleWithDoc="0">
    <oddHeader>&amp;L&amp;10Kanton St.Gallen
Gesundheitsdepartement
&amp;"-,Fett" 
Dienst für Pflege und Entwicklung&amp;"-,Standard"
 &amp;R&amp;G</oddHeader>
    <oddFooter>&amp;L&amp;"Arial,Standard"&amp;5&amp;F&amp;R&amp;"Arial,Standard"&amp;10&amp;P/&amp;N</oddFooter>
  </headerFooter>
  <rowBreaks count="1" manualBreakCount="1">
    <brk id="37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2C67E-6895-4971-8AD3-326C5073C1B4}">
  <dimension ref="A1:E77"/>
  <sheetViews>
    <sheetView view="pageLayout" topLeftCell="A38" zoomScale="90" zoomScaleNormal="100" zoomScalePageLayoutView="90" workbookViewId="0">
      <selection activeCell="E53" sqref="E53"/>
    </sheetView>
  </sheetViews>
  <sheetFormatPr baseColWidth="10" defaultColWidth="11.125" defaultRowHeight="14.25" x14ac:dyDescent="0.2"/>
  <cols>
    <col min="1" max="1" width="15.5" customWidth="1"/>
    <col min="2" max="2" width="12.125" customWidth="1"/>
    <col min="3" max="3" width="15.875" customWidth="1"/>
    <col min="4" max="4" width="16.125" customWidth="1"/>
    <col min="5" max="5" width="16.75" customWidth="1"/>
  </cols>
  <sheetData>
    <row r="1" spans="1:5" ht="47.25" customHeight="1" x14ac:dyDescent="0.2">
      <c r="A1" s="95" t="s">
        <v>63</v>
      </c>
      <c r="B1" s="95"/>
      <c r="C1" s="95"/>
      <c r="D1" s="95"/>
      <c r="E1" s="95"/>
    </row>
    <row r="2" spans="1:5" ht="13.5" customHeight="1" x14ac:dyDescent="0.2">
      <c r="A2" s="101" t="s">
        <v>42</v>
      </c>
      <c r="B2" s="102"/>
      <c r="C2" s="26"/>
      <c r="D2" s="27"/>
      <c r="E2" s="28"/>
    </row>
    <row r="3" spans="1:5" ht="13.5" customHeight="1" x14ac:dyDescent="0.2">
      <c r="A3" s="99" t="s">
        <v>0</v>
      </c>
      <c r="B3" s="99"/>
      <c r="C3" s="25"/>
      <c r="D3" s="33"/>
      <c r="E3" s="34"/>
    </row>
    <row r="4" spans="1:5" ht="13.5" customHeight="1" x14ac:dyDescent="0.2">
      <c r="A4" s="21"/>
      <c r="B4" s="21"/>
      <c r="C4" s="21"/>
      <c r="D4" s="21"/>
      <c r="E4" s="21"/>
    </row>
    <row r="5" spans="1:5" ht="28.5" customHeight="1" x14ac:dyDescent="0.2">
      <c r="A5" s="35" t="s">
        <v>1</v>
      </c>
      <c r="B5" s="15" t="s">
        <v>2</v>
      </c>
      <c r="C5" s="15" t="s">
        <v>3</v>
      </c>
      <c r="D5" s="36" t="s">
        <v>4</v>
      </c>
      <c r="E5" s="37"/>
    </row>
    <row r="6" spans="1:5" ht="13.5" customHeight="1" x14ac:dyDescent="0.2">
      <c r="A6" s="32">
        <v>1</v>
      </c>
      <c r="B6" s="38" t="s">
        <v>5</v>
      </c>
      <c r="C6" s="32">
        <v>10.5</v>
      </c>
      <c r="D6" s="1"/>
      <c r="E6" s="39"/>
    </row>
    <row r="7" spans="1:5" ht="13.5" customHeight="1" x14ac:dyDescent="0.2">
      <c r="A7" s="32">
        <v>2</v>
      </c>
      <c r="B7" s="38" t="s">
        <v>6</v>
      </c>
      <c r="C7" s="32">
        <v>30.5</v>
      </c>
      <c r="D7" s="1"/>
      <c r="E7" s="39"/>
    </row>
    <row r="8" spans="1:5" ht="13.5" customHeight="1" x14ac:dyDescent="0.2">
      <c r="A8" s="32">
        <v>3</v>
      </c>
      <c r="B8" s="40" t="s">
        <v>7</v>
      </c>
      <c r="C8" s="32">
        <v>50.5</v>
      </c>
      <c r="D8" s="2"/>
      <c r="E8" s="39"/>
    </row>
    <row r="9" spans="1:5" ht="13.5" customHeight="1" x14ac:dyDescent="0.2">
      <c r="A9" s="32">
        <v>4</v>
      </c>
      <c r="B9" s="38" t="s">
        <v>8</v>
      </c>
      <c r="C9" s="32">
        <v>70.5</v>
      </c>
      <c r="D9" s="1"/>
      <c r="E9" s="39"/>
    </row>
    <row r="10" spans="1:5" ht="13.5" customHeight="1" x14ac:dyDescent="0.2">
      <c r="A10" s="32">
        <v>5</v>
      </c>
      <c r="B10" s="38" t="s">
        <v>9</v>
      </c>
      <c r="C10" s="32">
        <v>90.5</v>
      </c>
      <c r="D10" s="1"/>
      <c r="E10" s="39"/>
    </row>
    <row r="11" spans="1:5" ht="13.5" customHeight="1" x14ac:dyDescent="0.2">
      <c r="A11" s="32">
        <v>6</v>
      </c>
      <c r="B11" s="38" t="s">
        <v>10</v>
      </c>
      <c r="C11" s="32">
        <v>110.5</v>
      </c>
      <c r="D11" s="1"/>
      <c r="E11" s="39"/>
    </row>
    <row r="12" spans="1:5" ht="13.5" customHeight="1" x14ac:dyDescent="0.2">
      <c r="A12" s="32">
        <v>7</v>
      </c>
      <c r="B12" s="38" t="s">
        <v>11</v>
      </c>
      <c r="C12" s="32">
        <v>130.5</v>
      </c>
      <c r="D12" s="1"/>
      <c r="E12" s="39"/>
    </row>
    <row r="13" spans="1:5" ht="13.5" customHeight="1" x14ac:dyDescent="0.2">
      <c r="A13" s="32">
        <v>8</v>
      </c>
      <c r="B13" s="38" t="s">
        <v>12</v>
      </c>
      <c r="C13" s="32">
        <v>150.5</v>
      </c>
      <c r="D13" s="1"/>
      <c r="E13" s="39"/>
    </row>
    <row r="14" spans="1:5" ht="13.5" customHeight="1" x14ac:dyDescent="0.2">
      <c r="A14" s="32">
        <v>9</v>
      </c>
      <c r="B14" s="38" t="s">
        <v>13</v>
      </c>
      <c r="C14" s="32">
        <v>170.5</v>
      </c>
      <c r="D14" s="1"/>
      <c r="E14" s="39"/>
    </row>
    <row r="15" spans="1:5" ht="13.5" customHeight="1" x14ac:dyDescent="0.2">
      <c r="A15" s="32">
        <v>10</v>
      </c>
      <c r="B15" s="38" t="s">
        <v>14</v>
      </c>
      <c r="C15" s="32">
        <v>190.5</v>
      </c>
      <c r="D15" s="1"/>
      <c r="E15" s="39"/>
    </row>
    <row r="16" spans="1:5" ht="13.5" customHeight="1" x14ac:dyDescent="0.2">
      <c r="A16" s="32">
        <v>11</v>
      </c>
      <c r="B16" s="38" t="s">
        <v>15</v>
      </c>
      <c r="C16" s="32">
        <v>210.5</v>
      </c>
      <c r="D16" s="1"/>
      <c r="E16" s="39"/>
    </row>
    <row r="17" spans="1:5" ht="13.5" customHeight="1" x14ac:dyDescent="0.2">
      <c r="A17" s="32">
        <v>12</v>
      </c>
      <c r="B17" s="38" t="s">
        <v>16</v>
      </c>
      <c r="C17" s="32">
        <v>230.5</v>
      </c>
      <c r="D17" s="1"/>
      <c r="E17" s="39"/>
    </row>
    <row r="18" spans="1:5" ht="13.5" customHeight="1" x14ac:dyDescent="0.2">
      <c r="A18" s="21"/>
      <c r="B18" s="21"/>
      <c r="C18" s="21"/>
      <c r="D18" s="21"/>
      <c r="E18" s="21"/>
    </row>
    <row r="19" spans="1:5" ht="13.5" customHeight="1" x14ac:dyDescent="0.2">
      <c r="A19" s="21"/>
      <c r="B19" s="21"/>
      <c r="C19" s="41" t="s">
        <v>17</v>
      </c>
      <c r="D19" s="42">
        <f>SUM(D6:D17)</f>
        <v>0</v>
      </c>
      <c r="E19" s="43">
        <f>SUM(E6:E17)</f>
        <v>0</v>
      </c>
    </row>
    <row r="20" spans="1:5" ht="13.5" customHeight="1" x14ac:dyDescent="0.2">
      <c r="A20" s="21"/>
      <c r="B20" s="21"/>
      <c r="C20" s="44"/>
      <c r="D20" s="45"/>
      <c r="E20" s="39"/>
    </row>
    <row r="21" spans="1:5" ht="13.5" customHeight="1" x14ac:dyDescent="0.2">
      <c r="A21" s="46"/>
      <c r="B21" s="46"/>
      <c r="C21" s="46"/>
      <c r="D21" s="46"/>
      <c r="E21" s="46"/>
    </row>
    <row r="22" spans="1:5" ht="13.5" customHeight="1" x14ac:dyDescent="0.2">
      <c r="A22" s="87" t="s">
        <v>48</v>
      </c>
      <c r="B22" s="87"/>
      <c r="C22" s="87"/>
      <c r="D22" s="87"/>
      <c r="E22" s="12"/>
    </row>
    <row r="23" spans="1:5" ht="13.5" customHeight="1" x14ac:dyDescent="0.2">
      <c r="A23" s="86" t="s">
        <v>26</v>
      </c>
      <c r="B23" s="86"/>
      <c r="C23" s="88"/>
      <c r="D23" s="3"/>
      <c r="E23" s="12"/>
    </row>
    <row r="24" spans="1:5" ht="13.5" customHeight="1" x14ac:dyDescent="0.2">
      <c r="A24" s="86" t="s">
        <v>27</v>
      </c>
      <c r="B24" s="86"/>
      <c r="C24" s="88"/>
      <c r="D24" s="3"/>
      <c r="E24" s="12"/>
    </row>
    <row r="25" spans="1:5" ht="13.5" customHeight="1" x14ac:dyDescent="0.2">
      <c r="A25" s="86" t="s">
        <v>28</v>
      </c>
      <c r="B25" s="86"/>
      <c r="C25" s="88"/>
      <c r="D25" s="85"/>
      <c r="E25" s="12"/>
    </row>
    <row r="26" spans="1:5" ht="13.5" customHeight="1" x14ac:dyDescent="0.2">
      <c r="A26" s="12"/>
      <c r="B26" s="12"/>
      <c r="C26" s="12"/>
      <c r="D26" s="12"/>
      <c r="E26" s="12"/>
    </row>
    <row r="27" spans="1:5" ht="13.5" customHeight="1" x14ac:dyDescent="0.2">
      <c r="A27" s="12"/>
      <c r="B27" s="12"/>
      <c r="C27" s="48" t="s">
        <v>17</v>
      </c>
      <c r="D27" s="49">
        <f>SUM(D23:D25)</f>
        <v>0</v>
      </c>
      <c r="E27" s="12"/>
    </row>
    <row r="28" spans="1:5" ht="13.5" customHeight="1" x14ac:dyDescent="0.2">
      <c r="A28" s="12"/>
      <c r="B28" s="12"/>
      <c r="C28" s="12"/>
      <c r="D28" s="6"/>
      <c r="E28" s="12"/>
    </row>
    <row r="29" spans="1:5" ht="13.5" customHeight="1" x14ac:dyDescent="0.2">
      <c r="A29" s="50"/>
      <c r="B29" s="50"/>
      <c r="C29" s="50"/>
      <c r="D29" s="50"/>
      <c r="E29" s="50"/>
    </row>
    <row r="30" spans="1:5" ht="16.5" customHeight="1" x14ac:dyDescent="0.2">
      <c r="A30" s="90" t="s">
        <v>43</v>
      </c>
      <c r="B30" s="90"/>
      <c r="C30" s="90"/>
      <c r="D30" s="90"/>
      <c r="E30" s="11"/>
    </row>
    <row r="31" spans="1:5" ht="13.5" customHeight="1" x14ac:dyDescent="0.2">
      <c r="A31" s="89" t="s">
        <v>18</v>
      </c>
      <c r="B31" s="89"/>
      <c r="C31" s="91"/>
      <c r="D31" s="3"/>
      <c r="E31" s="97" t="s">
        <v>44</v>
      </c>
    </row>
    <row r="32" spans="1:5" ht="13.5" customHeight="1" x14ac:dyDescent="0.2">
      <c r="A32" s="92" t="s">
        <v>19</v>
      </c>
      <c r="B32" s="92"/>
      <c r="C32" s="93"/>
      <c r="D32" s="3"/>
      <c r="E32" s="97"/>
    </row>
    <row r="33" spans="1:5" ht="13.5" customHeight="1" x14ac:dyDescent="0.2">
      <c r="A33" s="89" t="s">
        <v>51</v>
      </c>
      <c r="B33" s="89"/>
      <c r="C33" s="91"/>
      <c r="D33" s="3"/>
      <c r="E33" s="97"/>
    </row>
    <row r="34" spans="1:5" ht="13.5" customHeight="1" x14ac:dyDescent="0.2">
      <c r="A34" s="89" t="s">
        <v>47</v>
      </c>
      <c r="B34" s="89"/>
      <c r="C34" s="91"/>
      <c r="D34" s="3"/>
      <c r="E34" s="97"/>
    </row>
    <row r="35" spans="1:5" ht="48.75" customHeight="1" x14ac:dyDescent="0.2">
      <c r="A35" s="89" t="s">
        <v>50</v>
      </c>
      <c r="B35" s="89"/>
      <c r="C35" s="89"/>
      <c r="D35" s="3"/>
      <c r="E35" s="97"/>
    </row>
    <row r="36" spans="1:5" ht="13.5" customHeight="1" x14ac:dyDescent="0.2">
      <c r="A36" s="51"/>
      <c r="B36" s="51"/>
      <c r="C36" s="51"/>
      <c r="D36" s="21"/>
      <c r="E36" s="11"/>
    </row>
    <row r="37" spans="1:5" ht="13.5" customHeight="1" x14ac:dyDescent="0.2">
      <c r="A37" s="12"/>
      <c r="B37" s="12"/>
      <c r="C37" s="48" t="s">
        <v>17</v>
      </c>
      <c r="D37" s="49">
        <f>SUM(D31:D35)</f>
        <v>0</v>
      </c>
      <c r="E37" s="11"/>
    </row>
    <row r="38" spans="1:5" ht="13.5" customHeight="1" x14ac:dyDescent="0.2">
      <c r="A38" s="104" t="s">
        <v>45</v>
      </c>
      <c r="B38" s="104"/>
      <c r="C38" s="104"/>
      <c r="D38" s="104"/>
      <c r="E38" s="52" t="s">
        <v>34</v>
      </c>
    </row>
    <row r="39" spans="1:5" ht="13.5" customHeight="1" x14ac:dyDescent="0.2">
      <c r="A39" s="99" t="s">
        <v>29</v>
      </c>
      <c r="B39" s="99"/>
      <c r="C39" s="99"/>
      <c r="D39" s="3"/>
      <c r="E39" s="53" t="str">
        <f>IF(D39="","",D39*0.3)</f>
        <v/>
      </c>
    </row>
    <row r="40" spans="1:5" ht="13.5" customHeight="1" x14ac:dyDescent="0.2">
      <c r="A40" s="86" t="s">
        <v>36</v>
      </c>
      <c r="B40" s="86"/>
      <c r="C40" s="86"/>
      <c r="D40" s="3"/>
      <c r="E40" s="53" t="str">
        <f>IF(D40="","",D40*0.3)</f>
        <v/>
      </c>
    </row>
    <row r="41" spans="1:5" ht="13.5" customHeight="1" x14ac:dyDescent="0.2">
      <c r="A41" s="94" t="s">
        <v>37</v>
      </c>
      <c r="B41" s="94"/>
      <c r="C41" s="94"/>
      <c r="D41" s="3"/>
      <c r="E41" s="53" t="str">
        <f>IF(D41="","",D41*0.3)</f>
        <v/>
      </c>
    </row>
    <row r="42" spans="1:5" ht="13.5" customHeight="1" x14ac:dyDescent="0.2">
      <c r="A42" s="86" t="s">
        <v>38</v>
      </c>
      <c r="B42" s="86"/>
      <c r="C42" s="86"/>
      <c r="D42" s="3"/>
      <c r="E42" s="53" t="str">
        <f>IF(D42="","",D42*0.3)</f>
        <v/>
      </c>
    </row>
    <row r="43" spans="1:5" ht="13.5" customHeight="1" x14ac:dyDescent="0.2">
      <c r="A43" s="86" t="s">
        <v>39</v>
      </c>
      <c r="B43" s="86"/>
      <c r="C43" s="86"/>
      <c r="D43" s="3"/>
      <c r="E43" s="53" t="str">
        <f>IF(D43="","",D43*0.3)</f>
        <v/>
      </c>
    </row>
    <row r="44" spans="1:5" ht="13.5" customHeight="1" x14ac:dyDescent="0.2">
      <c r="A44" s="47"/>
      <c r="B44" s="47"/>
      <c r="C44" s="47"/>
      <c r="D44" s="21"/>
      <c r="E44" s="11"/>
    </row>
    <row r="45" spans="1:5" ht="13.5" customHeight="1" x14ac:dyDescent="0.2">
      <c r="A45" s="47"/>
      <c r="B45" s="47"/>
      <c r="C45" s="48" t="s">
        <v>17</v>
      </c>
      <c r="D45" s="49">
        <f>SUM(D39:D43)</f>
        <v>0</v>
      </c>
      <c r="E45" s="49">
        <f>SUM(E39:E43)</f>
        <v>0</v>
      </c>
    </row>
    <row r="46" spans="1:5" ht="13.5" customHeight="1" x14ac:dyDescent="0.2">
      <c r="A46" s="47"/>
      <c r="B46" s="47"/>
      <c r="C46" s="12"/>
      <c r="D46" s="6"/>
      <c r="E46" s="6"/>
    </row>
    <row r="47" spans="1:5" ht="13.5" customHeight="1" x14ac:dyDescent="0.2">
      <c r="A47" s="54"/>
      <c r="B47" s="55"/>
      <c r="C47" s="50"/>
      <c r="D47" s="50"/>
      <c r="E47" s="55"/>
    </row>
    <row r="48" spans="1:5" x14ac:dyDescent="0.2">
      <c r="A48" s="98" t="s">
        <v>40</v>
      </c>
      <c r="B48" s="98"/>
      <c r="C48" s="98"/>
      <c r="D48" s="98"/>
      <c r="E48" s="98"/>
    </row>
    <row r="49" spans="1:5" ht="28.5" customHeight="1" x14ac:dyDescent="0.2">
      <c r="A49" s="56" t="s">
        <v>21</v>
      </c>
      <c r="B49" s="56" t="s">
        <v>46</v>
      </c>
      <c r="C49" s="57" t="s">
        <v>32</v>
      </c>
      <c r="D49" s="12" t="s">
        <v>30</v>
      </c>
      <c r="E49" s="12" t="s">
        <v>31</v>
      </c>
    </row>
    <row r="50" spans="1:5" ht="14.1" customHeight="1" x14ac:dyDescent="0.2">
      <c r="A50" s="12" t="s">
        <v>62</v>
      </c>
      <c r="B50" s="58">
        <f>B51+B52</f>
        <v>0</v>
      </c>
      <c r="C50" s="58">
        <f>C51+C52</f>
        <v>0</v>
      </c>
      <c r="D50" s="49">
        <f>D51+D52</f>
        <v>0</v>
      </c>
      <c r="E50" s="59">
        <f>E51+E52</f>
        <v>0</v>
      </c>
    </row>
    <row r="51" spans="1:5" x14ac:dyDescent="0.2">
      <c r="A51" s="60" t="s">
        <v>35</v>
      </c>
      <c r="B51" s="4"/>
      <c r="C51" s="5"/>
      <c r="D51" s="61">
        <f>B51+(C51/(1781/12/8.4))</f>
        <v>0</v>
      </c>
      <c r="E51" s="59">
        <f>IF(D51=0,0,D51/$D$55)</f>
        <v>0</v>
      </c>
    </row>
    <row r="52" spans="1:5" ht="15.75" x14ac:dyDescent="0.2">
      <c r="A52" s="62" t="s">
        <v>61</v>
      </c>
      <c r="B52" s="4"/>
      <c r="C52" s="5"/>
      <c r="D52" s="29">
        <f>B52+(C52/(1781/12/8.4))</f>
        <v>0</v>
      </c>
      <c r="E52" s="63">
        <f>IF(D52=0,0,D52/$D$55)</f>
        <v>0</v>
      </c>
    </row>
    <row r="53" spans="1:5" ht="15.75" x14ac:dyDescent="0.2">
      <c r="A53" s="12" t="s">
        <v>60</v>
      </c>
      <c r="B53" s="4"/>
      <c r="C53" s="5"/>
      <c r="D53" s="6">
        <f>(B53+(C53/(1781/12/8.4))+SUM(E43))</f>
        <v>0</v>
      </c>
      <c r="E53" s="64">
        <f>IF(D53=0,0,D53/$D$55)</f>
        <v>0</v>
      </c>
    </row>
    <row r="54" spans="1:5" x14ac:dyDescent="0.2">
      <c r="A54" s="21" t="s">
        <v>25</v>
      </c>
      <c r="B54" s="4"/>
      <c r="C54" s="5"/>
      <c r="D54" s="6">
        <f>B54+(C54/(1781/12/8.4))+(SUM(E39:E42))</f>
        <v>0</v>
      </c>
      <c r="E54" s="64">
        <f>IF(D54=0,0,D54/$D$55)</f>
        <v>0</v>
      </c>
    </row>
    <row r="55" spans="1:5" x14ac:dyDescent="0.2">
      <c r="A55" s="21" t="s">
        <v>17</v>
      </c>
      <c r="B55" s="65">
        <f>SUM(B53:B54)+B50</f>
        <v>0</v>
      </c>
      <c r="C55" s="66">
        <f>SUM(C53:C54)+C50</f>
        <v>0</v>
      </c>
      <c r="D55" s="67">
        <f>SUM(D53:D54)+D50</f>
        <v>0</v>
      </c>
      <c r="E55" s="68">
        <f>SUM(E53:E54)+E50</f>
        <v>0</v>
      </c>
    </row>
    <row r="56" spans="1:5" x14ac:dyDescent="0.2">
      <c r="A56" s="21"/>
      <c r="B56" s="21"/>
      <c r="C56" s="21"/>
      <c r="D56" s="12"/>
      <c r="E56" s="12"/>
    </row>
    <row r="57" spans="1:5" ht="58.35" customHeight="1" x14ac:dyDescent="0.2">
      <c r="A57" s="96" t="s">
        <v>68</v>
      </c>
      <c r="B57" s="103"/>
      <c r="C57" s="103"/>
      <c r="D57" s="103"/>
      <c r="E57" s="103"/>
    </row>
    <row r="58" spans="1:5" ht="27.2" customHeight="1" x14ac:dyDescent="0.2">
      <c r="A58" s="96" t="s">
        <v>59</v>
      </c>
      <c r="B58" s="96"/>
      <c r="C58" s="96"/>
      <c r="D58" s="96"/>
      <c r="E58" s="96"/>
    </row>
    <row r="59" spans="1:5" x14ac:dyDescent="0.2">
      <c r="A59" s="11"/>
      <c r="B59" s="11"/>
      <c r="C59" s="11"/>
      <c r="D59" s="11"/>
      <c r="E59" s="11"/>
    </row>
    <row r="60" spans="1:5" x14ac:dyDescent="0.2">
      <c r="A60" s="50"/>
      <c r="B60" s="50"/>
      <c r="C60" s="50"/>
      <c r="D60" s="50"/>
      <c r="E60" s="50"/>
    </row>
    <row r="61" spans="1:5" ht="14.25" customHeight="1" x14ac:dyDescent="0.2">
      <c r="A61" s="90" t="s">
        <v>33</v>
      </c>
      <c r="B61" s="90"/>
      <c r="C61" s="90"/>
      <c r="D61" s="90"/>
      <c r="E61" s="90"/>
    </row>
    <row r="62" spans="1:5" x14ac:dyDescent="0.2">
      <c r="A62" s="99" t="s">
        <v>65</v>
      </c>
      <c r="B62" s="99"/>
      <c r="C62" s="99"/>
      <c r="D62" s="6">
        <f>SUM((D6*0.06)+(D7*0.17)+(D8*0.24)+(D9*0.35)+(D10*0.45)+(D11*0.54)+(D12*0.64)+(D13*0.72)+(D14*0.83)+(D15*0.91)+(D16*1.01)+(D17*1.29))</f>
        <v>0</v>
      </c>
      <c r="E62" s="21"/>
    </row>
    <row r="63" spans="1:5" ht="15.75" x14ac:dyDescent="0.2">
      <c r="A63" s="99" t="s">
        <v>58</v>
      </c>
      <c r="B63" s="99"/>
      <c r="C63" s="99"/>
      <c r="D63" s="6">
        <f>(D27/(1425/12))</f>
        <v>0</v>
      </c>
      <c r="E63" s="21"/>
    </row>
    <row r="64" spans="1:5" ht="14.25" customHeight="1" x14ac:dyDescent="0.2">
      <c r="A64" s="89" t="s">
        <v>41</v>
      </c>
      <c r="B64" s="89"/>
      <c r="C64" s="89"/>
      <c r="D64" s="6">
        <f>D37</f>
        <v>0</v>
      </c>
      <c r="E64" s="21"/>
    </row>
    <row r="65" spans="1:5" x14ac:dyDescent="0.2">
      <c r="A65" s="47"/>
      <c r="B65" s="47"/>
      <c r="C65" s="11"/>
      <c r="D65" s="12"/>
      <c r="E65" s="11"/>
    </row>
    <row r="66" spans="1:5" x14ac:dyDescent="0.2">
      <c r="A66" s="100" t="s">
        <v>17</v>
      </c>
      <c r="B66" s="100"/>
      <c r="C66" s="100"/>
      <c r="D66" s="49">
        <f>SUM(D62:D64)</f>
        <v>0</v>
      </c>
      <c r="E66" s="11"/>
    </row>
    <row r="67" spans="1:5" x14ac:dyDescent="0.2">
      <c r="A67" s="69"/>
      <c r="B67" s="69"/>
      <c r="C67" s="70"/>
      <c r="D67" s="11"/>
      <c r="E67" s="11"/>
    </row>
    <row r="68" spans="1:5" ht="13.5" customHeight="1" x14ac:dyDescent="0.2">
      <c r="A68" s="96" t="s">
        <v>57</v>
      </c>
      <c r="B68" s="96"/>
      <c r="C68" s="96"/>
      <c r="D68" s="96"/>
      <c r="E68" s="96"/>
    </row>
    <row r="69" spans="1:5" ht="13.5" customHeight="1" x14ac:dyDescent="0.2">
      <c r="A69" s="69"/>
      <c r="B69" s="69"/>
      <c r="C69" s="70"/>
      <c r="D69" s="11"/>
      <c r="E69" s="11"/>
    </row>
    <row r="70" spans="1:5" x14ac:dyDescent="0.2">
      <c r="A70" s="98" t="s">
        <v>20</v>
      </c>
      <c r="B70" s="98"/>
      <c r="C70" s="98"/>
      <c r="D70" s="98"/>
      <c r="E70" s="98"/>
    </row>
    <row r="71" spans="1:5" x14ac:dyDescent="0.2">
      <c r="A71" s="11"/>
      <c r="B71" s="11"/>
      <c r="C71" s="11"/>
      <c r="D71" s="11"/>
      <c r="E71" s="11"/>
    </row>
    <row r="72" spans="1:5" x14ac:dyDescent="0.2">
      <c r="A72" s="56" t="s">
        <v>21</v>
      </c>
      <c r="B72" s="56" t="s">
        <v>24</v>
      </c>
      <c r="C72" s="56" t="s">
        <v>22</v>
      </c>
      <c r="D72" s="12" t="s">
        <v>30</v>
      </c>
      <c r="E72" s="71" t="s">
        <v>23</v>
      </c>
    </row>
    <row r="73" spans="1:5" ht="28.5" x14ac:dyDescent="0.2">
      <c r="A73" s="72" t="s">
        <v>66</v>
      </c>
      <c r="B73" s="73">
        <f>40%</f>
        <v>0.4</v>
      </c>
      <c r="C73" s="6">
        <f>$D$66*B73</f>
        <v>0</v>
      </c>
      <c r="D73" s="74">
        <f>D50+D53</f>
        <v>0</v>
      </c>
      <c r="E73" s="75" t="str">
        <f>IF(C73=0,"",D73-C73)</f>
        <v/>
      </c>
    </row>
    <row r="74" spans="1:5" x14ac:dyDescent="0.2">
      <c r="A74" s="76" t="s">
        <v>67</v>
      </c>
      <c r="B74" s="77">
        <f>10%</f>
        <v>0.1</v>
      </c>
      <c r="C74" s="78">
        <f>$D$66*B74</f>
        <v>0</v>
      </c>
      <c r="D74" s="79">
        <f>D50</f>
        <v>0</v>
      </c>
      <c r="E74" s="80" t="str">
        <f>IF(C74=0,"",D74-C74)</f>
        <v/>
      </c>
    </row>
    <row r="75" spans="1:5" x14ac:dyDescent="0.2">
      <c r="A75" s="21" t="s">
        <v>25</v>
      </c>
      <c r="B75" s="73">
        <f>60%</f>
        <v>0.6</v>
      </c>
      <c r="C75" s="6">
        <f>$D$66*B75</f>
        <v>0</v>
      </c>
      <c r="D75" s="53">
        <f>D54</f>
        <v>0</v>
      </c>
      <c r="E75" s="75" t="str">
        <f>IF(C75=0,"",D75-C75)</f>
        <v/>
      </c>
    </row>
    <row r="76" spans="1:5" x14ac:dyDescent="0.2">
      <c r="A76" s="81" t="s">
        <v>17</v>
      </c>
      <c r="B76" s="82"/>
      <c r="C76" s="83">
        <f>SUM(C73,C75)</f>
        <v>0</v>
      </c>
      <c r="D76" s="83">
        <f>SUM(D73,D75)</f>
        <v>0</v>
      </c>
      <c r="E76" s="84" t="str">
        <f>IF(SUM(E73,E75)=0,"",SUM(E73,E75))</f>
        <v/>
      </c>
    </row>
    <row r="77" spans="1:5" x14ac:dyDescent="0.2">
      <c r="A77" s="11"/>
      <c r="B77" s="11"/>
      <c r="C77" s="11"/>
      <c r="D77" s="11"/>
      <c r="E77" s="11"/>
    </row>
  </sheetData>
  <sheetProtection algorithmName="SHA-512" hashValue="0l/pmWDleAM5h9jblzWoRv6ZAbj9lQPJrG5d2Pg6q6eoSHlYnqfJJzYvvKun6hWyRQUzNpZtWI2Ttm4hugFb6w==" saltValue="nC9nW2tacs+dTyfl5UCp5w==" spinCount="100000" sheet="1" objects="1" scenarios="1"/>
  <mergeCells count="30">
    <mergeCell ref="A1:E1"/>
    <mergeCell ref="A2:B2"/>
    <mergeCell ref="A3:B3"/>
    <mergeCell ref="A22:D22"/>
    <mergeCell ref="A70:E70"/>
    <mergeCell ref="E31:E35"/>
    <mergeCell ref="A32:C32"/>
    <mergeCell ref="A33:C33"/>
    <mergeCell ref="A34:C34"/>
    <mergeCell ref="A35:C35"/>
    <mergeCell ref="A23:C23"/>
    <mergeCell ref="A24:C24"/>
    <mergeCell ref="A25:C25"/>
    <mergeCell ref="A30:D30"/>
    <mergeCell ref="A31:C31"/>
    <mergeCell ref="A63:C63"/>
    <mergeCell ref="A38:D38"/>
    <mergeCell ref="A39:C39"/>
    <mergeCell ref="A40:C40"/>
    <mergeCell ref="A41:C41"/>
    <mergeCell ref="A42:C42"/>
    <mergeCell ref="A62:C62"/>
    <mergeCell ref="A64:C64"/>
    <mergeCell ref="A66:C66"/>
    <mergeCell ref="A68:E68"/>
    <mergeCell ref="A43:C43"/>
    <mergeCell ref="A48:E48"/>
    <mergeCell ref="A57:E57"/>
    <mergeCell ref="A58:E58"/>
    <mergeCell ref="A61:E61"/>
  </mergeCells>
  <conditionalFormatting sqref="B55:D55 C73:D76">
    <cfRule type="cellIs" dxfId="54" priority="4" operator="equal">
      <formula>0</formula>
    </cfRule>
  </conditionalFormatting>
  <conditionalFormatting sqref="B50:E50">
    <cfRule type="cellIs" dxfId="53" priority="1" operator="equal">
      <formula>0</formula>
    </cfRule>
  </conditionalFormatting>
  <conditionalFormatting sqref="D27:D28">
    <cfRule type="cellIs" dxfId="52" priority="8" operator="equal">
      <formula>0</formula>
    </cfRule>
  </conditionalFormatting>
  <conditionalFormatting sqref="D37">
    <cfRule type="cellIs" dxfId="51" priority="7" operator="equal">
      <formula>0</formula>
    </cfRule>
  </conditionalFormatting>
  <conditionalFormatting sqref="D51:D54">
    <cfRule type="cellIs" dxfId="50" priority="5" operator="equal">
      <formula>0</formula>
    </cfRule>
  </conditionalFormatting>
  <conditionalFormatting sqref="D62:D64 D66">
    <cfRule type="cellIs" dxfId="49" priority="2" operator="equal">
      <formula>0</formula>
    </cfRule>
  </conditionalFormatting>
  <conditionalFormatting sqref="D19:E20">
    <cfRule type="cellIs" dxfId="48" priority="9" operator="equal">
      <formula>0</formula>
    </cfRule>
  </conditionalFormatting>
  <conditionalFormatting sqref="D45:E46">
    <cfRule type="cellIs" dxfId="47" priority="6" operator="equal">
      <formula>0</formula>
    </cfRule>
  </conditionalFormatting>
  <conditionalFormatting sqref="E51:E55">
    <cfRule type="cellIs" dxfId="46" priority="3" operator="equal">
      <formula>0</formula>
    </cfRule>
  </conditionalFormatting>
  <pageMargins left="1.1811023622047245" right="0.39370078740157483" top="1.9685039370078741" bottom="0.9055118110236221" header="0.39370078740157483" footer="0.39370078740157483"/>
  <pageSetup paperSize="9" orientation="portrait" r:id="rId1"/>
  <headerFooter scaleWithDoc="0">
    <oddHeader>&amp;L&amp;10Kanton St.Gallen
Gesundheitsdepartement
&amp;"-,Fett" 
Dienst für Pflege und Entwicklung&amp;"-,Standard"
 &amp;R&amp;G</oddHeader>
    <oddFooter>&amp;L&amp;"Arial,Standard"&amp;5&amp;F&amp;R&amp;"Arial,Standard"&amp;10&amp;P/&amp;N</oddFooter>
  </headerFooter>
  <rowBreaks count="1" manualBreakCount="1">
    <brk id="37" max="16383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E44A4-CF50-4FF4-8E29-2521D8258C97}">
  <dimension ref="A1:E77"/>
  <sheetViews>
    <sheetView view="pageLayout" topLeftCell="A38" zoomScale="90" zoomScaleNormal="100" zoomScalePageLayoutView="90" workbookViewId="0">
      <selection activeCell="D53" sqref="D53"/>
    </sheetView>
  </sheetViews>
  <sheetFormatPr baseColWidth="10" defaultColWidth="11.125" defaultRowHeight="14.25" x14ac:dyDescent="0.2"/>
  <cols>
    <col min="1" max="1" width="15.5" customWidth="1"/>
    <col min="2" max="2" width="12.125" customWidth="1"/>
    <col min="3" max="3" width="15.875" customWidth="1"/>
    <col min="4" max="4" width="16.125" customWidth="1"/>
    <col min="5" max="5" width="16.75" customWidth="1"/>
  </cols>
  <sheetData>
    <row r="1" spans="1:5" ht="47.25" customHeight="1" x14ac:dyDescent="0.2">
      <c r="A1" s="95" t="s">
        <v>63</v>
      </c>
      <c r="B1" s="95"/>
      <c r="C1" s="95"/>
      <c r="D1" s="95"/>
      <c r="E1" s="95"/>
    </row>
    <row r="2" spans="1:5" ht="13.5" customHeight="1" x14ac:dyDescent="0.2">
      <c r="A2" s="101" t="s">
        <v>42</v>
      </c>
      <c r="B2" s="102"/>
      <c r="C2" s="26"/>
      <c r="D2" s="27"/>
      <c r="E2" s="28"/>
    </row>
    <row r="3" spans="1:5" ht="13.5" customHeight="1" x14ac:dyDescent="0.2">
      <c r="A3" s="99" t="s">
        <v>0</v>
      </c>
      <c r="B3" s="99"/>
      <c r="C3" s="25"/>
      <c r="D3" s="33"/>
      <c r="E3" s="34"/>
    </row>
    <row r="4" spans="1:5" ht="13.5" customHeight="1" x14ac:dyDescent="0.2">
      <c r="A4" s="21"/>
      <c r="B4" s="21"/>
      <c r="C4" s="21"/>
      <c r="D4" s="21"/>
      <c r="E4" s="21"/>
    </row>
    <row r="5" spans="1:5" ht="28.5" customHeight="1" x14ac:dyDescent="0.2">
      <c r="A5" s="35" t="s">
        <v>1</v>
      </c>
      <c r="B5" s="15" t="s">
        <v>2</v>
      </c>
      <c r="C5" s="15" t="s">
        <v>3</v>
      </c>
      <c r="D5" s="36" t="s">
        <v>4</v>
      </c>
      <c r="E5" s="37"/>
    </row>
    <row r="6" spans="1:5" ht="13.5" customHeight="1" x14ac:dyDescent="0.2">
      <c r="A6" s="32">
        <v>1</v>
      </c>
      <c r="B6" s="38" t="s">
        <v>5</v>
      </c>
      <c r="C6" s="32">
        <v>10.5</v>
      </c>
      <c r="D6" s="1"/>
      <c r="E6" s="39"/>
    </row>
    <row r="7" spans="1:5" ht="13.5" customHeight="1" x14ac:dyDescent="0.2">
      <c r="A7" s="32">
        <v>2</v>
      </c>
      <c r="B7" s="38" t="s">
        <v>6</v>
      </c>
      <c r="C7" s="32">
        <v>30.5</v>
      </c>
      <c r="D7" s="1"/>
      <c r="E7" s="39"/>
    </row>
    <row r="8" spans="1:5" ht="13.5" customHeight="1" x14ac:dyDescent="0.2">
      <c r="A8" s="32">
        <v>3</v>
      </c>
      <c r="B8" s="40" t="s">
        <v>7</v>
      </c>
      <c r="C8" s="32">
        <v>50.5</v>
      </c>
      <c r="D8" s="2"/>
      <c r="E8" s="39"/>
    </row>
    <row r="9" spans="1:5" ht="13.5" customHeight="1" x14ac:dyDescent="0.2">
      <c r="A9" s="32">
        <v>4</v>
      </c>
      <c r="B9" s="38" t="s">
        <v>8</v>
      </c>
      <c r="C9" s="32">
        <v>70.5</v>
      </c>
      <c r="D9" s="1"/>
      <c r="E9" s="39"/>
    </row>
    <row r="10" spans="1:5" ht="13.5" customHeight="1" x14ac:dyDescent="0.2">
      <c r="A10" s="32">
        <v>5</v>
      </c>
      <c r="B10" s="38" t="s">
        <v>9</v>
      </c>
      <c r="C10" s="32">
        <v>90.5</v>
      </c>
      <c r="D10" s="1"/>
      <c r="E10" s="39"/>
    </row>
    <row r="11" spans="1:5" ht="13.5" customHeight="1" x14ac:dyDescent="0.2">
      <c r="A11" s="32">
        <v>6</v>
      </c>
      <c r="B11" s="38" t="s">
        <v>10</v>
      </c>
      <c r="C11" s="32">
        <v>110.5</v>
      </c>
      <c r="D11" s="1"/>
      <c r="E11" s="39"/>
    </row>
    <row r="12" spans="1:5" ht="13.5" customHeight="1" x14ac:dyDescent="0.2">
      <c r="A12" s="32">
        <v>7</v>
      </c>
      <c r="B12" s="38" t="s">
        <v>11</v>
      </c>
      <c r="C12" s="32">
        <v>130.5</v>
      </c>
      <c r="D12" s="1"/>
      <c r="E12" s="39"/>
    </row>
    <row r="13" spans="1:5" ht="13.5" customHeight="1" x14ac:dyDescent="0.2">
      <c r="A13" s="32">
        <v>8</v>
      </c>
      <c r="B13" s="38" t="s">
        <v>12</v>
      </c>
      <c r="C13" s="32">
        <v>150.5</v>
      </c>
      <c r="D13" s="1"/>
      <c r="E13" s="39"/>
    </row>
    <row r="14" spans="1:5" ht="13.5" customHeight="1" x14ac:dyDescent="0.2">
      <c r="A14" s="32">
        <v>9</v>
      </c>
      <c r="B14" s="38" t="s">
        <v>13</v>
      </c>
      <c r="C14" s="32">
        <v>170.5</v>
      </c>
      <c r="D14" s="1"/>
      <c r="E14" s="39"/>
    </row>
    <row r="15" spans="1:5" ht="13.5" customHeight="1" x14ac:dyDescent="0.2">
      <c r="A15" s="32">
        <v>10</v>
      </c>
      <c r="B15" s="38" t="s">
        <v>14</v>
      </c>
      <c r="C15" s="32">
        <v>190.5</v>
      </c>
      <c r="D15" s="1"/>
      <c r="E15" s="39"/>
    </row>
    <row r="16" spans="1:5" ht="13.5" customHeight="1" x14ac:dyDescent="0.2">
      <c r="A16" s="32">
        <v>11</v>
      </c>
      <c r="B16" s="38" t="s">
        <v>15</v>
      </c>
      <c r="C16" s="32">
        <v>210.5</v>
      </c>
      <c r="D16" s="1"/>
      <c r="E16" s="39"/>
    </row>
    <row r="17" spans="1:5" ht="13.5" customHeight="1" x14ac:dyDescent="0.2">
      <c r="A17" s="32">
        <v>12</v>
      </c>
      <c r="B17" s="38" t="s">
        <v>16</v>
      </c>
      <c r="C17" s="32">
        <v>230.5</v>
      </c>
      <c r="D17" s="1"/>
      <c r="E17" s="39"/>
    </row>
    <row r="18" spans="1:5" ht="13.5" customHeight="1" x14ac:dyDescent="0.2">
      <c r="A18" s="21"/>
      <c r="B18" s="21"/>
      <c r="C18" s="21"/>
      <c r="D18" s="21"/>
      <c r="E18" s="21"/>
    </row>
    <row r="19" spans="1:5" ht="13.5" customHeight="1" x14ac:dyDescent="0.2">
      <c r="A19" s="21"/>
      <c r="B19" s="21"/>
      <c r="C19" s="41" t="s">
        <v>17</v>
      </c>
      <c r="D19" s="42">
        <f>SUM(D6:D17)</f>
        <v>0</v>
      </c>
      <c r="E19" s="43">
        <f>SUM(E6:E17)</f>
        <v>0</v>
      </c>
    </row>
    <row r="20" spans="1:5" ht="13.5" customHeight="1" x14ac:dyDescent="0.2">
      <c r="A20" s="21"/>
      <c r="B20" s="21"/>
      <c r="C20" s="44"/>
      <c r="D20" s="45"/>
      <c r="E20" s="39"/>
    </row>
    <row r="21" spans="1:5" ht="13.5" customHeight="1" x14ac:dyDescent="0.2">
      <c r="A21" s="46"/>
      <c r="B21" s="46"/>
      <c r="C21" s="46"/>
      <c r="D21" s="46"/>
      <c r="E21" s="46"/>
    </row>
    <row r="22" spans="1:5" ht="13.5" customHeight="1" x14ac:dyDescent="0.2">
      <c r="A22" s="87" t="s">
        <v>48</v>
      </c>
      <c r="B22" s="87"/>
      <c r="C22" s="87"/>
      <c r="D22" s="87"/>
      <c r="E22" s="12"/>
    </row>
    <row r="23" spans="1:5" ht="13.5" customHeight="1" x14ac:dyDescent="0.2">
      <c r="A23" s="86" t="s">
        <v>26</v>
      </c>
      <c r="B23" s="86"/>
      <c r="C23" s="88"/>
      <c r="D23" s="3"/>
      <c r="E23" s="12"/>
    </row>
    <row r="24" spans="1:5" ht="13.5" customHeight="1" x14ac:dyDescent="0.2">
      <c r="A24" s="86" t="s">
        <v>27</v>
      </c>
      <c r="B24" s="86"/>
      <c r="C24" s="88"/>
      <c r="D24" s="3"/>
      <c r="E24" s="12"/>
    </row>
    <row r="25" spans="1:5" ht="13.5" customHeight="1" x14ac:dyDescent="0.2">
      <c r="A25" s="86" t="s">
        <v>28</v>
      </c>
      <c r="B25" s="86"/>
      <c r="C25" s="88"/>
      <c r="D25" s="85"/>
      <c r="E25" s="12"/>
    </row>
    <row r="26" spans="1:5" ht="13.5" customHeight="1" x14ac:dyDescent="0.2">
      <c r="A26" s="12"/>
      <c r="B26" s="12"/>
      <c r="C26" s="12"/>
      <c r="D26" s="12"/>
      <c r="E26" s="12"/>
    </row>
    <row r="27" spans="1:5" ht="13.5" customHeight="1" x14ac:dyDescent="0.2">
      <c r="A27" s="12"/>
      <c r="B27" s="12"/>
      <c r="C27" s="48" t="s">
        <v>17</v>
      </c>
      <c r="D27" s="49">
        <f>SUM(D23:D25)</f>
        <v>0</v>
      </c>
      <c r="E27" s="12"/>
    </row>
    <row r="28" spans="1:5" ht="13.5" customHeight="1" x14ac:dyDescent="0.2">
      <c r="A28" s="12"/>
      <c r="B28" s="12"/>
      <c r="C28" s="12"/>
      <c r="D28" s="6"/>
      <c r="E28" s="12"/>
    </row>
    <row r="29" spans="1:5" ht="13.5" customHeight="1" x14ac:dyDescent="0.2">
      <c r="A29" s="50"/>
      <c r="B29" s="50"/>
      <c r="C29" s="50"/>
      <c r="D29" s="50"/>
      <c r="E29" s="50"/>
    </row>
    <row r="30" spans="1:5" ht="16.5" customHeight="1" x14ac:dyDescent="0.2">
      <c r="A30" s="90" t="s">
        <v>43</v>
      </c>
      <c r="B30" s="90"/>
      <c r="C30" s="90"/>
      <c r="D30" s="90"/>
      <c r="E30" s="11"/>
    </row>
    <row r="31" spans="1:5" ht="13.5" customHeight="1" x14ac:dyDescent="0.2">
      <c r="A31" s="89" t="s">
        <v>18</v>
      </c>
      <c r="B31" s="89"/>
      <c r="C31" s="91"/>
      <c r="D31" s="3"/>
      <c r="E31" s="97" t="s">
        <v>44</v>
      </c>
    </row>
    <row r="32" spans="1:5" ht="13.5" customHeight="1" x14ac:dyDescent="0.2">
      <c r="A32" s="92" t="s">
        <v>19</v>
      </c>
      <c r="B32" s="92"/>
      <c r="C32" s="93"/>
      <c r="D32" s="3"/>
      <c r="E32" s="97"/>
    </row>
    <row r="33" spans="1:5" ht="13.5" customHeight="1" x14ac:dyDescent="0.2">
      <c r="A33" s="89" t="s">
        <v>51</v>
      </c>
      <c r="B33" s="89"/>
      <c r="C33" s="91"/>
      <c r="D33" s="3"/>
      <c r="E33" s="97"/>
    </row>
    <row r="34" spans="1:5" ht="13.5" customHeight="1" x14ac:dyDescent="0.2">
      <c r="A34" s="89" t="s">
        <v>47</v>
      </c>
      <c r="B34" s="89"/>
      <c r="C34" s="91"/>
      <c r="D34" s="3"/>
      <c r="E34" s="97"/>
    </row>
    <row r="35" spans="1:5" ht="48.75" customHeight="1" x14ac:dyDescent="0.2">
      <c r="A35" s="89" t="s">
        <v>50</v>
      </c>
      <c r="B35" s="89"/>
      <c r="C35" s="89"/>
      <c r="D35" s="3"/>
      <c r="E35" s="97"/>
    </row>
    <row r="36" spans="1:5" ht="13.5" customHeight="1" x14ac:dyDescent="0.2">
      <c r="A36" s="51"/>
      <c r="B36" s="51"/>
      <c r="C36" s="51"/>
      <c r="D36" s="21"/>
      <c r="E36" s="11"/>
    </row>
    <row r="37" spans="1:5" ht="13.5" customHeight="1" x14ac:dyDescent="0.2">
      <c r="A37" s="12"/>
      <c r="B37" s="12"/>
      <c r="C37" s="48" t="s">
        <v>17</v>
      </c>
      <c r="D37" s="49">
        <f>SUM(D31:D35)</f>
        <v>0</v>
      </c>
      <c r="E37" s="11"/>
    </row>
    <row r="38" spans="1:5" ht="13.5" customHeight="1" x14ac:dyDescent="0.2">
      <c r="A38" s="104" t="s">
        <v>45</v>
      </c>
      <c r="B38" s="104"/>
      <c r="C38" s="104"/>
      <c r="D38" s="104"/>
      <c r="E38" s="52" t="s">
        <v>34</v>
      </c>
    </row>
    <row r="39" spans="1:5" ht="13.5" customHeight="1" x14ac:dyDescent="0.2">
      <c r="A39" s="99" t="s">
        <v>29</v>
      </c>
      <c r="B39" s="99"/>
      <c r="C39" s="99"/>
      <c r="D39" s="3"/>
      <c r="E39" s="53" t="str">
        <f>IF(D39="","",D39*0.3)</f>
        <v/>
      </c>
    </row>
    <row r="40" spans="1:5" ht="13.5" customHeight="1" x14ac:dyDescent="0.2">
      <c r="A40" s="86" t="s">
        <v>36</v>
      </c>
      <c r="B40" s="86"/>
      <c r="C40" s="86"/>
      <c r="D40" s="3"/>
      <c r="E40" s="53" t="str">
        <f>IF(D40="","",D40*0.3)</f>
        <v/>
      </c>
    </row>
    <row r="41" spans="1:5" ht="13.5" customHeight="1" x14ac:dyDescent="0.2">
      <c r="A41" s="94" t="s">
        <v>37</v>
      </c>
      <c r="B41" s="94"/>
      <c r="C41" s="94"/>
      <c r="D41" s="3"/>
      <c r="E41" s="53" t="str">
        <f>IF(D41="","",D41*0.3)</f>
        <v/>
      </c>
    </row>
    <row r="42" spans="1:5" ht="13.5" customHeight="1" x14ac:dyDescent="0.2">
      <c r="A42" s="86" t="s">
        <v>38</v>
      </c>
      <c r="B42" s="86"/>
      <c r="C42" s="86"/>
      <c r="D42" s="3"/>
      <c r="E42" s="53" t="str">
        <f>IF(D42="","",D42*0.3)</f>
        <v/>
      </c>
    </row>
    <row r="43" spans="1:5" ht="13.5" customHeight="1" x14ac:dyDescent="0.2">
      <c r="A43" s="86" t="s">
        <v>39</v>
      </c>
      <c r="B43" s="86"/>
      <c r="C43" s="86"/>
      <c r="D43" s="3"/>
      <c r="E43" s="53" t="str">
        <f>IF(D43="","",D43*0.3)</f>
        <v/>
      </c>
    </row>
    <row r="44" spans="1:5" ht="13.5" customHeight="1" x14ac:dyDescent="0.2">
      <c r="A44" s="47"/>
      <c r="B44" s="47"/>
      <c r="C44" s="47"/>
      <c r="D44" s="21"/>
      <c r="E44" s="11"/>
    </row>
    <row r="45" spans="1:5" ht="13.5" customHeight="1" x14ac:dyDescent="0.2">
      <c r="A45" s="47"/>
      <c r="B45" s="47"/>
      <c r="C45" s="48" t="s">
        <v>17</v>
      </c>
      <c r="D45" s="49">
        <f>SUM(D39:D43)</f>
        <v>0</v>
      </c>
      <c r="E45" s="49">
        <f>SUM(E39:E43)</f>
        <v>0</v>
      </c>
    </row>
    <row r="46" spans="1:5" ht="13.5" customHeight="1" x14ac:dyDescent="0.2">
      <c r="A46" s="47"/>
      <c r="B46" s="47"/>
      <c r="C46" s="12"/>
      <c r="D46" s="6"/>
      <c r="E46" s="6"/>
    </row>
    <row r="47" spans="1:5" ht="13.5" customHeight="1" x14ac:dyDescent="0.2">
      <c r="A47" s="54"/>
      <c r="B47" s="55"/>
      <c r="C47" s="50"/>
      <c r="D47" s="50"/>
      <c r="E47" s="55"/>
    </row>
    <row r="48" spans="1:5" x14ac:dyDescent="0.2">
      <c r="A48" s="98" t="s">
        <v>40</v>
      </c>
      <c r="B48" s="98"/>
      <c r="C48" s="98"/>
      <c r="D48" s="98"/>
      <c r="E48" s="98"/>
    </row>
    <row r="49" spans="1:5" ht="28.5" customHeight="1" x14ac:dyDescent="0.2">
      <c r="A49" s="56" t="s">
        <v>21</v>
      </c>
      <c r="B49" s="56" t="s">
        <v>46</v>
      </c>
      <c r="C49" s="57" t="s">
        <v>32</v>
      </c>
      <c r="D49" s="12" t="s">
        <v>30</v>
      </c>
      <c r="E49" s="12" t="s">
        <v>31</v>
      </c>
    </row>
    <row r="50" spans="1:5" ht="14.1" customHeight="1" x14ac:dyDescent="0.2">
      <c r="A50" s="12" t="s">
        <v>62</v>
      </c>
      <c r="B50" s="58">
        <f>B51+B52</f>
        <v>0</v>
      </c>
      <c r="C50" s="58">
        <f>C51+C52</f>
        <v>0</v>
      </c>
      <c r="D50" s="49">
        <f>D51+D52</f>
        <v>0</v>
      </c>
      <c r="E50" s="59">
        <f>E51+E52</f>
        <v>0</v>
      </c>
    </row>
    <row r="51" spans="1:5" x14ac:dyDescent="0.2">
      <c r="A51" s="60" t="s">
        <v>35</v>
      </c>
      <c r="B51" s="4"/>
      <c r="C51" s="5"/>
      <c r="D51" s="61">
        <f>B51+(C51/(1781/12/8.4))</f>
        <v>0</v>
      </c>
      <c r="E51" s="59">
        <f>IF(D51=0,0,D51/$D$55)</f>
        <v>0</v>
      </c>
    </row>
    <row r="52" spans="1:5" ht="15.75" x14ac:dyDescent="0.2">
      <c r="A52" s="62" t="s">
        <v>61</v>
      </c>
      <c r="B52" s="4"/>
      <c r="C52" s="5"/>
      <c r="D52" s="29">
        <f>B52+(C52/(1781/12/8.4))</f>
        <v>0</v>
      </c>
      <c r="E52" s="63">
        <f>IF(D52=0,0,D52/$D$55)</f>
        <v>0</v>
      </c>
    </row>
    <row r="53" spans="1:5" ht="15.75" x14ac:dyDescent="0.2">
      <c r="A53" s="12" t="s">
        <v>60</v>
      </c>
      <c r="B53" s="4"/>
      <c r="C53" s="5"/>
      <c r="D53" s="6">
        <f>(B53+(C53/(1781/12/8.4))+SUM(E43))</f>
        <v>0</v>
      </c>
      <c r="E53" s="64">
        <f>IF(D53=0,0,D53/$D$55)</f>
        <v>0</v>
      </c>
    </row>
    <row r="54" spans="1:5" x14ac:dyDescent="0.2">
      <c r="A54" s="21" t="s">
        <v>25</v>
      </c>
      <c r="B54" s="4"/>
      <c r="C54" s="5"/>
      <c r="D54" s="6">
        <f>B54+(C54/(1781/12/8.4))+(SUM(E39:E42))</f>
        <v>0</v>
      </c>
      <c r="E54" s="64">
        <f>IF(D54=0,0,D54/$D$55)</f>
        <v>0</v>
      </c>
    </row>
    <row r="55" spans="1:5" x14ac:dyDescent="0.2">
      <c r="A55" s="21" t="s">
        <v>17</v>
      </c>
      <c r="B55" s="65">
        <f>SUM(B53:B54)+B50</f>
        <v>0</v>
      </c>
      <c r="C55" s="66">
        <f>SUM(C53:C54)+C50</f>
        <v>0</v>
      </c>
      <c r="D55" s="67">
        <f>SUM(D53:D54)+D50</f>
        <v>0</v>
      </c>
      <c r="E55" s="68">
        <f>SUM(E53:E54)+E50</f>
        <v>0</v>
      </c>
    </row>
    <row r="56" spans="1:5" x14ac:dyDescent="0.2">
      <c r="A56" s="21"/>
      <c r="B56" s="21"/>
      <c r="C56" s="21"/>
      <c r="D56" s="12"/>
      <c r="E56" s="12"/>
    </row>
    <row r="57" spans="1:5" ht="58.35" customHeight="1" x14ac:dyDescent="0.2">
      <c r="A57" s="96" t="s">
        <v>68</v>
      </c>
      <c r="B57" s="103"/>
      <c r="C57" s="103"/>
      <c r="D57" s="103"/>
      <c r="E57" s="103"/>
    </row>
    <row r="58" spans="1:5" ht="27.2" customHeight="1" x14ac:dyDescent="0.2">
      <c r="A58" s="96" t="s">
        <v>59</v>
      </c>
      <c r="B58" s="96"/>
      <c r="C58" s="96"/>
      <c r="D58" s="96"/>
      <c r="E58" s="96"/>
    </row>
    <row r="59" spans="1:5" x14ac:dyDescent="0.2">
      <c r="A59" s="11"/>
      <c r="B59" s="11"/>
      <c r="C59" s="11"/>
      <c r="D59" s="11"/>
      <c r="E59" s="11"/>
    </row>
    <row r="60" spans="1:5" x14ac:dyDescent="0.2">
      <c r="A60" s="50"/>
      <c r="B60" s="50"/>
      <c r="C60" s="50"/>
      <c r="D60" s="50"/>
      <c r="E60" s="50"/>
    </row>
    <row r="61" spans="1:5" ht="14.25" customHeight="1" x14ac:dyDescent="0.2">
      <c r="A61" s="90" t="s">
        <v>33</v>
      </c>
      <c r="B61" s="90"/>
      <c r="C61" s="90"/>
      <c r="D61" s="90"/>
      <c r="E61" s="90"/>
    </row>
    <row r="62" spans="1:5" x14ac:dyDescent="0.2">
      <c r="A62" s="99" t="s">
        <v>65</v>
      </c>
      <c r="B62" s="99"/>
      <c r="C62" s="99"/>
      <c r="D62" s="6">
        <f>SUM((D6*0.06)+(D7*0.17)+(D8*0.24)+(D9*0.35)+(D10*0.45)+(D11*0.54)+(D12*0.64)+(D13*0.72)+(D14*0.83)+(D15*0.91)+(D16*1.01)+(D17*1.29))</f>
        <v>0</v>
      </c>
      <c r="E62" s="21"/>
    </row>
    <row r="63" spans="1:5" ht="15.75" x14ac:dyDescent="0.2">
      <c r="A63" s="99" t="s">
        <v>58</v>
      </c>
      <c r="B63" s="99"/>
      <c r="C63" s="99"/>
      <c r="D63" s="6">
        <f>(D27/(1425/12))</f>
        <v>0</v>
      </c>
      <c r="E63" s="21"/>
    </row>
    <row r="64" spans="1:5" ht="14.25" customHeight="1" x14ac:dyDescent="0.2">
      <c r="A64" s="89" t="s">
        <v>41</v>
      </c>
      <c r="B64" s="89"/>
      <c r="C64" s="89"/>
      <c r="D64" s="6">
        <f>D37</f>
        <v>0</v>
      </c>
      <c r="E64" s="21"/>
    </row>
    <row r="65" spans="1:5" x14ac:dyDescent="0.2">
      <c r="A65" s="47"/>
      <c r="B65" s="47"/>
      <c r="C65" s="11"/>
      <c r="D65" s="12"/>
      <c r="E65" s="11"/>
    </row>
    <row r="66" spans="1:5" x14ac:dyDescent="0.2">
      <c r="A66" s="100" t="s">
        <v>17</v>
      </c>
      <c r="B66" s="100"/>
      <c r="C66" s="100"/>
      <c r="D66" s="49">
        <f>SUM(D62:D64)</f>
        <v>0</v>
      </c>
      <c r="E66" s="11"/>
    </row>
    <row r="67" spans="1:5" x14ac:dyDescent="0.2">
      <c r="A67" s="69"/>
      <c r="B67" s="69"/>
      <c r="C67" s="70"/>
      <c r="D67" s="11"/>
      <c r="E67" s="11"/>
    </row>
    <row r="68" spans="1:5" ht="13.5" customHeight="1" x14ac:dyDescent="0.2">
      <c r="A68" s="96" t="s">
        <v>57</v>
      </c>
      <c r="B68" s="96"/>
      <c r="C68" s="96"/>
      <c r="D68" s="96"/>
      <c r="E68" s="96"/>
    </row>
    <row r="69" spans="1:5" ht="13.5" customHeight="1" x14ac:dyDescent="0.2">
      <c r="A69" s="69"/>
      <c r="B69" s="69"/>
      <c r="C69" s="70"/>
      <c r="D69" s="11"/>
      <c r="E69" s="11"/>
    </row>
    <row r="70" spans="1:5" x14ac:dyDescent="0.2">
      <c r="A70" s="98" t="s">
        <v>20</v>
      </c>
      <c r="B70" s="98"/>
      <c r="C70" s="98"/>
      <c r="D70" s="98"/>
      <c r="E70" s="98"/>
    </row>
    <row r="71" spans="1:5" x14ac:dyDescent="0.2">
      <c r="A71" s="11"/>
      <c r="B71" s="11"/>
      <c r="C71" s="11"/>
      <c r="D71" s="11"/>
      <c r="E71" s="11"/>
    </row>
    <row r="72" spans="1:5" x14ac:dyDescent="0.2">
      <c r="A72" s="56" t="s">
        <v>21</v>
      </c>
      <c r="B72" s="56" t="s">
        <v>24</v>
      </c>
      <c r="C72" s="56" t="s">
        <v>22</v>
      </c>
      <c r="D72" s="12" t="s">
        <v>30</v>
      </c>
      <c r="E72" s="71" t="s">
        <v>23</v>
      </c>
    </row>
    <row r="73" spans="1:5" ht="28.5" x14ac:dyDescent="0.2">
      <c r="A73" s="72" t="s">
        <v>66</v>
      </c>
      <c r="B73" s="73">
        <f>40%</f>
        <v>0.4</v>
      </c>
      <c r="C73" s="6">
        <f>$D$66*B73</f>
        <v>0</v>
      </c>
      <c r="D73" s="74">
        <f>D50+D53</f>
        <v>0</v>
      </c>
      <c r="E73" s="75" t="str">
        <f>IF(C73=0,"",D73-C73)</f>
        <v/>
      </c>
    </row>
    <row r="74" spans="1:5" x14ac:dyDescent="0.2">
      <c r="A74" s="76" t="s">
        <v>67</v>
      </c>
      <c r="B74" s="77">
        <f>10%</f>
        <v>0.1</v>
      </c>
      <c r="C74" s="78">
        <f>$D$66*B74</f>
        <v>0</v>
      </c>
      <c r="D74" s="79">
        <f>D50</f>
        <v>0</v>
      </c>
      <c r="E74" s="80" t="str">
        <f>IF(C74=0,"",D74-C74)</f>
        <v/>
      </c>
    </row>
    <row r="75" spans="1:5" x14ac:dyDescent="0.2">
      <c r="A75" s="21" t="s">
        <v>25</v>
      </c>
      <c r="B75" s="73">
        <f>60%</f>
        <v>0.6</v>
      </c>
      <c r="C75" s="6">
        <f>$D$66*B75</f>
        <v>0</v>
      </c>
      <c r="D75" s="53">
        <f>D54</f>
        <v>0</v>
      </c>
      <c r="E75" s="75" t="str">
        <f>IF(C75=0,"",D75-C75)</f>
        <v/>
      </c>
    </row>
    <row r="76" spans="1:5" x14ac:dyDescent="0.2">
      <c r="A76" s="81" t="s">
        <v>17</v>
      </c>
      <c r="B76" s="82"/>
      <c r="C76" s="83">
        <f>SUM(C73,C75)</f>
        <v>0</v>
      </c>
      <c r="D76" s="83">
        <f>SUM(D73,D75)</f>
        <v>0</v>
      </c>
      <c r="E76" s="84" t="str">
        <f>IF(SUM(E73,E75)=0,"",SUM(E73,E75))</f>
        <v/>
      </c>
    </row>
    <row r="77" spans="1:5" x14ac:dyDescent="0.2">
      <c r="A77" s="11"/>
      <c r="B77" s="11"/>
      <c r="C77" s="11"/>
      <c r="D77" s="11"/>
      <c r="E77" s="11"/>
    </row>
  </sheetData>
  <sheetProtection algorithmName="SHA-512" hashValue="oDqeX9J0PLvbky+tix12sHnHrg4IugSFbTp/Vi/shDg56PGgOXO8jDLzcn5Qar26xPEeA+AzGaYMMwGjxWotdg==" saltValue="og6xbU33nWGtyCS5L7fgEA==" spinCount="100000" sheet="1" objects="1" scenarios="1"/>
  <mergeCells count="30">
    <mergeCell ref="A1:E1"/>
    <mergeCell ref="A2:B2"/>
    <mergeCell ref="A3:B3"/>
    <mergeCell ref="A22:D22"/>
    <mergeCell ref="A70:E70"/>
    <mergeCell ref="E31:E35"/>
    <mergeCell ref="A32:C32"/>
    <mergeCell ref="A33:C33"/>
    <mergeCell ref="A34:C34"/>
    <mergeCell ref="A35:C35"/>
    <mergeCell ref="A23:C23"/>
    <mergeCell ref="A24:C24"/>
    <mergeCell ref="A25:C25"/>
    <mergeCell ref="A30:D30"/>
    <mergeCell ref="A31:C31"/>
    <mergeCell ref="A63:C63"/>
    <mergeCell ref="A38:D38"/>
    <mergeCell ref="A39:C39"/>
    <mergeCell ref="A40:C40"/>
    <mergeCell ref="A41:C41"/>
    <mergeCell ref="A42:C42"/>
    <mergeCell ref="A62:C62"/>
    <mergeCell ref="A64:C64"/>
    <mergeCell ref="A66:C66"/>
    <mergeCell ref="A68:E68"/>
    <mergeCell ref="A43:C43"/>
    <mergeCell ref="A48:E48"/>
    <mergeCell ref="A57:E57"/>
    <mergeCell ref="A58:E58"/>
    <mergeCell ref="A61:E61"/>
  </mergeCells>
  <conditionalFormatting sqref="B55:D55 C73:D76">
    <cfRule type="cellIs" dxfId="45" priority="4" operator="equal">
      <formula>0</formula>
    </cfRule>
  </conditionalFormatting>
  <conditionalFormatting sqref="B50:E50">
    <cfRule type="cellIs" dxfId="44" priority="1" operator="equal">
      <formula>0</formula>
    </cfRule>
  </conditionalFormatting>
  <conditionalFormatting sqref="D27:D28">
    <cfRule type="cellIs" dxfId="43" priority="8" operator="equal">
      <formula>0</formula>
    </cfRule>
  </conditionalFormatting>
  <conditionalFormatting sqref="D37">
    <cfRule type="cellIs" dxfId="42" priority="7" operator="equal">
      <formula>0</formula>
    </cfRule>
  </conditionalFormatting>
  <conditionalFormatting sqref="D51:D54">
    <cfRule type="cellIs" dxfId="41" priority="5" operator="equal">
      <formula>0</formula>
    </cfRule>
  </conditionalFormatting>
  <conditionalFormatting sqref="D62:D64 D66">
    <cfRule type="cellIs" dxfId="40" priority="2" operator="equal">
      <formula>0</formula>
    </cfRule>
  </conditionalFormatting>
  <conditionalFormatting sqref="D19:E20">
    <cfRule type="cellIs" dxfId="39" priority="9" operator="equal">
      <formula>0</formula>
    </cfRule>
  </conditionalFormatting>
  <conditionalFormatting sqref="D45:E46">
    <cfRule type="cellIs" dxfId="38" priority="6" operator="equal">
      <formula>0</formula>
    </cfRule>
  </conditionalFormatting>
  <conditionalFormatting sqref="E51:E55">
    <cfRule type="cellIs" dxfId="37" priority="3" operator="equal">
      <formula>0</formula>
    </cfRule>
  </conditionalFormatting>
  <pageMargins left="1.1811023622047245" right="0.39370078740157483" top="1.9685039370078741" bottom="0.9055118110236221" header="0.39370078740157483" footer="0.39370078740157483"/>
  <pageSetup paperSize="9" orientation="portrait" r:id="rId1"/>
  <headerFooter scaleWithDoc="0">
    <oddHeader>&amp;L&amp;10Kanton St.Gallen
Gesundheitsdepartement
&amp;"-,Fett" 
Dienst für Pflege und Entwicklung&amp;"-,Standard"
 &amp;R&amp;G</oddHeader>
    <oddFooter>&amp;L&amp;"Arial,Standard"&amp;5&amp;F&amp;R&amp;"Arial,Standard"&amp;10&amp;P/&amp;N</oddFooter>
  </headerFooter>
  <rowBreaks count="1" manualBreakCount="1">
    <brk id="37" max="16383" man="1"/>
  </row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D3363-A8D6-4C11-9A9A-39F0931E1F02}">
  <dimension ref="A1:E77"/>
  <sheetViews>
    <sheetView view="pageLayout" topLeftCell="A38" zoomScale="90" zoomScaleNormal="100" zoomScalePageLayoutView="90" workbookViewId="0">
      <selection activeCell="D53" sqref="D53"/>
    </sheetView>
  </sheetViews>
  <sheetFormatPr baseColWidth="10" defaultColWidth="11.125" defaultRowHeight="14.25" x14ac:dyDescent="0.2"/>
  <cols>
    <col min="1" max="1" width="15.5" customWidth="1"/>
    <col min="2" max="2" width="12.125" customWidth="1"/>
    <col min="3" max="3" width="15.875" customWidth="1"/>
    <col min="4" max="4" width="16.125" customWidth="1"/>
    <col min="5" max="5" width="16.75" customWidth="1"/>
  </cols>
  <sheetData>
    <row r="1" spans="1:5" ht="47.25" customHeight="1" x14ac:dyDescent="0.2">
      <c r="A1" s="95" t="s">
        <v>63</v>
      </c>
      <c r="B1" s="95"/>
      <c r="C1" s="95"/>
      <c r="D1" s="95"/>
      <c r="E1" s="95"/>
    </row>
    <row r="2" spans="1:5" ht="13.5" customHeight="1" x14ac:dyDescent="0.2">
      <c r="A2" s="101" t="s">
        <v>42</v>
      </c>
      <c r="B2" s="102"/>
      <c r="C2" s="26"/>
      <c r="D2" s="27"/>
      <c r="E2" s="28"/>
    </row>
    <row r="3" spans="1:5" ht="13.5" customHeight="1" x14ac:dyDescent="0.2">
      <c r="A3" s="99" t="s">
        <v>0</v>
      </c>
      <c r="B3" s="99"/>
      <c r="C3" s="25"/>
      <c r="D3" s="33"/>
      <c r="E3" s="34"/>
    </row>
    <row r="4" spans="1:5" ht="13.5" customHeight="1" x14ac:dyDescent="0.2">
      <c r="A4" s="21"/>
      <c r="B4" s="21"/>
      <c r="C4" s="21"/>
      <c r="D4" s="21"/>
      <c r="E4" s="21"/>
    </row>
    <row r="5" spans="1:5" ht="28.5" customHeight="1" x14ac:dyDescent="0.2">
      <c r="A5" s="35" t="s">
        <v>1</v>
      </c>
      <c r="B5" s="15" t="s">
        <v>2</v>
      </c>
      <c r="C5" s="15" t="s">
        <v>3</v>
      </c>
      <c r="D5" s="36" t="s">
        <v>4</v>
      </c>
      <c r="E5" s="37"/>
    </row>
    <row r="6" spans="1:5" ht="13.5" customHeight="1" x14ac:dyDescent="0.2">
      <c r="A6" s="32">
        <v>1</v>
      </c>
      <c r="B6" s="38" t="s">
        <v>5</v>
      </c>
      <c r="C6" s="32">
        <v>10.5</v>
      </c>
      <c r="D6" s="1"/>
      <c r="E6" s="39"/>
    </row>
    <row r="7" spans="1:5" ht="13.5" customHeight="1" x14ac:dyDescent="0.2">
      <c r="A7" s="32">
        <v>2</v>
      </c>
      <c r="B7" s="38" t="s">
        <v>6</v>
      </c>
      <c r="C7" s="32">
        <v>30.5</v>
      </c>
      <c r="D7" s="1"/>
      <c r="E7" s="39"/>
    </row>
    <row r="8" spans="1:5" ht="13.5" customHeight="1" x14ac:dyDescent="0.2">
      <c r="A8" s="32">
        <v>3</v>
      </c>
      <c r="B8" s="40" t="s">
        <v>7</v>
      </c>
      <c r="C8" s="32">
        <v>50.5</v>
      </c>
      <c r="D8" s="2"/>
      <c r="E8" s="39"/>
    </row>
    <row r="9" spans="1:5" ht="13.5" customHeight="1" x14ac:dyDescent="0.2">
      <c r="A9" s="32">
        <v>4</v>
      </c>
      <c r="B9" s="38" t="s">
        <v>8</v>
      </c>
      <c r="C9" s="32">
        <v>70.5</v>
      </c>
      <c r="D9" s="1"/>
      <c r="E9" s="39"/>
    </row>
    <row r="10" spans="1:5" ht="13.5" customHeight="1" x14ac:dyDescent="0.2">
      <c r="A10" s="32">
        <v>5</v>
      </c>
      <c r="B10" s="38" t="s">
        <v>9</v>
      </c>
      <c r="C10" s="32">
        <v>90.5</v>
      </c>
      <c r="D10" s="1"/>
      <c r="E10" s="39"/>
    </row>
    <row r="11" spans="1:5" ht="13.5" customHeight="1" x14ac:dyDescent="0.2">
      <c r="A11" s="32">
        <v>6</v>
      </c>
      <c r="B11" s="38" t="s">
        <v>10</v>
      </c>
      <c r="C11" s="32">
        <v>110.5</v>
      </c>
      <c r="D11" s="1"/>
      <c r="E11" s="39"/>
    </row>
    <row r="12" spans="1:5" ht="13.5" customHeight="1" x14ac:dyDescent="0.2">
      <c r="A12" s="32">
        <v>7</v>
      </c>
      <c r="B12" s="38" t="s">
        <v>11</v>
      </c>
      <c r="C12" s="32">
        <v>130.5</v>
      </c>
      <c r="D12" s="1"/>
      <c r="E12" s="39"/>
    </row>
    <row r="13" spans="1:5" ht="13.5" customHeight="1" x14ac:dyDescent="0.2">
      <c r="A13" s="32">
        <v>8</v>
      </c>
      <c r="B13" s="38" t="s">
        <v>12</v>
      </c>
      <c r="C13" s="32">
        <v>150.5</v>
      </c>
      <c r="D13" s="1"/>
      <c r="E13" s="39"/>
    </row>
    <row r="14" spans="1:5" ht="13.5" customHeight="1" x14ac:dyDescent="0.2">
      <c r="A14" s="32">
        <v>9</v>
      </c>
      <c r="B14" s="38" t="s">
        <v>13</v>
      </c>
      <c r="C14" s="32">
        <v>170.5</v>
      </c>
      <c r="D14" s="1"/>
      <c r="E14" s="39"/>
    </row>
    <row r="15" spans="1:5" ht="13.5" customHeight="1" x14ac:dyDescent="0.2">
      <c r="A15" s="32">
        <v>10</v>
      </c>
      <c r="B15" s="38" t="s">
        <v>14</v>
      </c>
      <c r="C15" s="32">
        <v>190.5</v>
      </c>
      <c r="D15" s="1"/>
      <c r="E15" s="39"/>
    </row>
    <row r="16" spans="1:5" ht="13.5" customHeight="1" x14ac:dyDescent="0.2">
      <c r="A16" s="32">
        <v>11</v>
      </c>
      <c r="B16" s="38" t="s">
        <v>15</v>
      </c>
      <c r="C16" s="32">
        <v>210.5</v>
      </c>
      <c r="D16" s="1"/>
      <c r="E16" s="39"/>
    </row>
    <row r="17" spans="1:5" ht="13.5" customHeight="1" x14ac:dyDescent="0.2">
      <c r="A17" s="32">
        <v>12</v>
      </c>
      <c r="B17" s="38" t="s">
        <v>16</v>
      </c>
      <c r="C17" s="32">
        <v>230.5</v>
      </c>
      <c r="D17" s="1"/>
      <c r="E17" s="39"/>
    </row>
    <row r="18" spans="1:5" ht="13.5" customHeight="1" x14ac:dyDescent="0.2">
      <c r="A18" s="21"/>
      <c r="B18" s="21"/>
      <c r="C18" s="21"/>
      <c r="D18" s="21"/>
      <c r="E18" s="21"/>
    </row>
    <row r="19" spans="1:5" ht="13.5" customHeight="1" x14ac:dyDescent="0.2">
      <c r="A19" s="21"/>
      <c r="B19" s="21"/>
      <c r="C19" s="41" t="s">
        <v>17</v>
      </c>
      <c r="D19" s="42">
        <f>SUM(D6:D17)</f>
        <v>0</v>
      </c>
      <c r="E19" s="43">
        <f>SUM(E6:E17)</f>
        <v>0</v>
      </c>
    </row>
    <row r="20" spans="1:5" ht="13.5" customHeight="1" x14ac:dyDescent="0.2">
      <c r="A20" s="21"/>
      <c r="B20" s="21"/>
      <c r="C20" s="44"/>
      <c r="D20" s="45"/>
      <c r="E20" s="39"/>
    </row>
    <row r="21" spans="1:5" ht="13.5" customHeight="1" x14ac:dyDescent="0.2">
      <c r="A21" s="46"/>
      <c r="B21" s="46"/>
      <c r="C21" s="46"/>
      <c r="D21" s="46"/>
      <c r="E21" s="46"/>
    </row>
    <row r="22" spans="1:5" ht="13.5" customHeight="1" x14ac:dyDescent="0.2">
      <c r="A22" s="87" t="s">
        <v>48</v>
      </c>
      <c r="B22" s="87"/>
      <c r="C22" s="87"/>
      <c r="D22" s="87"/>
      <c r="E22" s="12"/>
    </row>
    <row r="23" spans="1:5" ht="13.5" customHeight="1" x14ac:dyDescent="0.2">
      <c r="A23" s="86" t="s">
        <v>26</v>
      </c>
      <c r="B23" s="86"/>
      <c r="C23" s="88"/>
      <c r="D23" s="3"/>
      <c r="E23" s="12"/>
    </row>
    <row r="24" spans="1:5" ht="13.5" customHeight="1" x14ac:dyDescent="0.2">
      <c r="A24" s="86" t="s">
        <v>27</v>
      </c>
      <c r="B24" s="86"/>
      <c r="C24" s="88"/>
      <c r="D24" s="3"/>
      <c r="E24" s="12"/>
    </row>
    <row r="25" spans="1:5" ht="13.5" customHeight="1" x14ac:dyDescent="0.2">
      <c r="A25" s="86" t="s">
        <v>28</v>
      </c>
      <c r="B25" s="86"/>
      <c r="C25" s="88"/>
      <c r="D25" s="85"/>
      <c r="E25" s="12"/>
    </row>
    <row r="26" spans="1:5" ht="13.5" customHeight="1" x14ac:dyDescent="0.2">
      <c r="A26" s="12"/>
      <c r="B26" s="12"/>
      <c r="C26" s="12"/>
      <c r="D26" s="12"/>
      <c r="E26" s="12"/>
    </row>
    <row r="27" spans="1:5" ht="13.5" customHeight="1" x14ac:dyDescent="0.2">
      <c r="A27" s="12"/>
      <c r="B27" s="12"/>
      <c r="C27" s="48" t="s">
        <v>17</v>
      </c>
      <c r="D27" s="49">
        <f>SUM(D23:D25)</f>
        <v>0</v>
      </c>
      <c r="E27" s="12"/>
    </row>
    <row r="28" spans="1:5" ht="13.5" customHeight="1" x14ac:dyDescent="0.2">
      <c r="A28" s="12"/>
      <c r="B28" s="12"/>
      <c r="C28" s="12"/>
      <c r="D28" s="6"/>
      <c r="E28" s="12"/>
    </row>
    <row r="29" spans="1:5" ht="13.5" customHeight="1" x14ac:dyDescent="0.2">
      <c r="A29" s="50"/>
      <c r="B29" s="50"/>
      <c r="C29" s="50"/>
      <c r="D29" s="50"/>
      <c r="E29" s="50"/>
    </row>
    <row r="30" spans="1:5" ht="16.5" customHeight="1" x14ac:dyDescent="0.2">
      <c r="A30" s="90" t="s">
        <v>43</v>
      </c>
      <c r="B30" s="90"/>
      <c r="C30" s="90"/>
      <c r="D30" s="90"/>
      <c r="E30" s="11"/>
    </row>
    <row r="31" spans="1:5" ht="13.5" customHeight="1" x14ac:dyDescent="0.2">
      <c r="A31" s="89" t="s">
        <v>18</v>
      </c>
      <c r="B31" s="89"/>
      <c r="C31" s="91"/>
      <c r="D31" s="3"/>
      <c r="E31" s="97" t="s">
        <v>44</v>
      </c>
    </row>
    <row r="32" spans="1:5" ht="13.5" customHeight="1" x14ac:dyDescent="0.2">
      <c r="A32" s="92" t="s">
        <v>19</v>
      </c>
      <c r="B32" s="92"/>
      <c r="C32" s="93"/>
      <c r="D32" s="3"/>
      <c r="E32" s="97"/>
    </row>
    <row r="33" spans="1:5" ht="13.5" customHeight="1" x14ac:dyDescent="0.2">
      <c r="A33" s="89" t="s">
        <v>51</v>
      </c>
      <c r="B33" s="89"/>
      <c r="C33" s="91"/>
      <c r="D33" s="3"/>
      <c r="E33" s="97"/>
    </row>
    <row r="34" spans="1:5" ht="13.5" customHeight="1" x14ac:dyDescent="0.2">
      <c r="A34" s="89" t="s">
        <v>47</v>
      </c>
      <c r="B34" s="89"/>
      <c r="C34" s="91"/>
      <c r="D34" s="3"/>
      <c r="E34" s="97"/>
    </row>
    <row r="35" spans="1:5" ht="48.75" customHeight="1" x14ac:dyDescent="0.2">
      <c r="A35" s="89" t="s">
        <v>50</v>
      </c>
      <c r="B35" s="89"/>
      <c r="C35" s="89"/>
      <c r="D35" s="3"/>
      <c r="E35" s="97"/>
    </row>
    <row r="36" spans="1:5" ht="13.5" customHeight="1" x14ac:dyDescent="0.2">
      <c r="A36" s="51"/>
      <c r="B36" s="51"/>
      <c r="C36" s="51"/>
      <c r="D36" s="21"/>
      <c r="E36" s="11"/>
    </row>
    <row r="37" spans="1:5" ht="13.5" customHeight="1" x14ac:dyDescent="0.2">
      <c r="A37" s="12"/>
      <c r="B37" s="12"/>
      <c r="C37" s="48" t="s">
        <v>17</v>
      </c>
      <c r="D37" s="49">
        <f>SUM(D31:D35)</f>
        <v>0</v>
      </c>
      <c r="E37" s="11"/>
    </row>
    <row r="38" spans="1:5" ht="13.5" customHeight="1" x14ac:dyDescent="0.2">
      <c r="A38" s="104" t="s">
        <v>45</v>
      </c>
      <c r="B38" s="104"/>
      <c r="C38" s="104"/>
      <c r="D38" s="104"/>
      <c r="E38" s="52" t="s">
        <v>34</v>
      </c>
    </row>
    <row r="39" spans="1:5" ht="13.5" customHeight="1" x14ac:dyDescent="0.2">
      <c r="A39" s="99" t="s">
        <v>29</v>
      </c>
      <c r="B39" s="99"/>
      <c r="C39" s="99"/>
      <c r="D39" s="3"/>
      <c r="E39" s="53" t="str">
        <f>IF(D39="","",D39*0.3)</f>
        <v/>
      </c>
    </row>
    <row r="40" spans="1:5" ht="13.5" customHeight="1" x14ac:dyDescent="0.2">
      <c r="A40" s="86" t="s">
        <v>36</v>
      </c>
      <c r="B40" s="86"/>
      <c r="C40" s="86"/>
      <c r="D40" s="3"/>
      <c r="E40" s="53" t="str">
        <f>IF(D40="","",D40*0.3)</f>
        <v/>
      </c>
    </row>
    <row r="41" spans="1:5" ht="13.5" customHeight="1" x14ac:dyDescent="0.2">
      <c r="A41" s="94" t="s">
        <v>37</v>
      </c>
      <c r="B41" s="94"/>
      <c r="C41" s="94"/>
      <c r="D41" s="3"/>
      <c r="E41" s="53" t="str">
        <f>IF(D41="","",D41*0.3)</f>
        <v/>
      </c>
    </row>
    <row r="42" spans="1:5" ht="13.5" customHeight="1" x14ac:dyDescent="0.2">
      <c r="A42" s="86" t="s">
        <v>38</v>
      </c>
      <c r="B42" s="86"/>
      <c r="C42" s="86"/>
      <c r="D42" s="3"/>
      <c r="E42" s="53" t="str">
        <f>IF(D42="","",D42*0.3)</f>
        <v/>
      </c>
    </row>
    <row r="43" spans="1:5" ht="13.5" customHeight="1" x14ac:dyDescent="0.2">
      <c r="A43" s="86" t="s">
        <v>39</v>
      </c>
      <c r="B43" s="86"/>
      <c r="C43" s="86"/>
      <c r="D43" s="3"/>
      <c r="E43" s="53" t="str">
        <f>IF(D43="","",D43*0.3)</f>
        <v/>
      </c>
    </row>
    <row r="44" spans="1:5" ht="13.5" customHeight="1" x14ac:dyDescent="0.2">
      <c r="A44" s="47"/>
      <c r="B44" s="47"/>
      <c r="C44" s="47"/>
      <c r="D44" s="21"/>
      <c r="E44" s="11"/>
    </row>
    <row r="45" spans="1:5" ht="13.5" customHeight="1" x14ac:dyDescent="0.2">
      <c r="A45" s="47"/>
      <c r="B45" s="47"/>
      <c r="C45" s="48" t="s">
        <v>17</v>
      </c>
      <c r="D45" s="49">
        <f>SUM(D39:D43)</f>
        <v>0</v>
      </c>
      <c r="E45" s="49">
        <f>SUM(E39:E43)</f>
        <v>0</v>
      </c>
    </row>
    <row r="46" spans="1:5" ht="13.5" customHeight="1" x14ac:dyDescent="0.2">
      <c r="A46" s="47"/>
      <c r="B46" s="47"/>
      <c r="C46" s="12"/>
      <c r="D46" s="6"/>
      <c r="E46" s="6"/>
    </row>
    <row r="47" spans="1:5" ht="13.5" customHeight="1" x14ac:dyDescent="0.2">
      <c r="A47" s="54"/>
      <c r="B47" s="55"/>
      <c r="C47" s="50"/>
      <c r="D47" s="50"/>
      <c r="E47" s="55"/>
    </row>
    <row r="48" spans="1:5" x14ac:dyDescent="0.2">
      <c r="A48" s="98" t="s">
        <v>40</v>
      </c>
      <c r="B48" s="98"/>
      <c r="C48" s="98"/>
      <c r="D48" s="98"/>
      <c r="E48" s="98"/>
    </row>
    <row r="49" spans="1:5" ht="28.5" customHeight="1" x14ac:dyDescent="0.2">
      <c r="A49" s="56" t="s">
        <v>21</v>
      </c>
      <c r="B49" s="56" t="s">
        <v>46</v>
      </c>
      <c r="C49" s="57" t="s">
        <v>32</v>
      </c>
      <c r="D49" s="12" t="s">
        <v>30</v>
      </c>
      <c r="E49" s="12" t="s">
        <v>31</v>
      </c>
    </row>
    <row r="50" spans="1:5" ht="14.1" customHeight="1" x14ac:dyDescent="0.2">
      <c r="A50" s="12" t="s">
        <v>62</v>
      </c>
      <c r="B50" s="58">
        <f>B51+B52</f>
        <v>0</v>
      </c>
      <c r="C50" s="58">
        <f>C51+C52</f>
        <v>0</v>
      </c>
      <c r="D50" s="49">
        <f>D51+D52</f>
        <v>0</v>
      </c>
      <c r="E50" s="59">
        <f>E51+E52</f>
        <v>0</v>
      </c>
    </row>
    <row r="51" spans="1:5" x14ac:dyDescent="0.2">
      <c r="A51" s="60" t="s">
        <v>35</v>
      </c>
      <c r="B51" s="4"/>
      <c r="C51" s="5"/>
      <c r="D51" s="61">
        <f>B51+(C51/(1781/12/8.4))</f>
        <v>0</v>
      </c>
      <c r="E51" s="59">
        <f>IF(D51=0,0,D51/$D$55)</f>
        <v>0</v>
      </c>
    </row>
    <row r="52" spans="1:5" ht="15.75" x14ac:dyDescent="0.2">
      <c r="A52" s="62" t="s">
        <v>61</v>
      </c>
      <c r="B52" s="4"/>
      <c r="C52" s="5"/>
      <c r="D52" s="29">
        <f>B52+(C52/(1781/12/8.4))</f>
        <v>0</v>
      </c>
      <c r="E52" s="63">
        <f>IF(D52=0,0,D52/$D$55)</f>
        <v>0</v>
      </c>
    </row>
    <row r="53" spans="1:5" ht="15.75" x14ac:dyDescent="0.2">
      <c r="A53" s="12" t="s">
        <v>60</v>
      </c>
      <c r="B53" s="4"/>
      <c r="C53" s="5"/>
      <c r="D53" s="6">
        <f>(B53+(C53/(1781/12/8.4))+SUM(E43))</f>
        <v>0</v>
      </c>
      <c r="E53" s="64">
        <f>IF(D53=0,0,D53/$D$55)</f>
        <v>0</v>
      </c>
    </row>
    <row r="54" spans="1:5" x14ac:dyDescent="0.2">
      <c r="A54" s="21" t="s">
        <v>25</v>
      </c>
      <c r="B54" s="4"/>
      <c r="C54" s="5"/>
      <c r="D54" s="6">
        <f>B54+(C54/(1781/12/8.4))+(SUM(E39:E42))</f>
        <v>0</v>
      </c>
      <c r="E54" s="64">
        <f>IF(D54=0,0,D54/$D$55)</f>
        <v>0</v>
      </c>
    </row>
    <row r="55" spans="1:5" x14ac:dyDescent="0.2">
      <c r="A55" s="21" t="s">
        <v>17</v>
      </c>
      <c r="B55" s="65">
        <f>SUM(B53:B54)+B50</f>
        <v>0</v>
      </c>
      <c r="C55" s="66">
        <f>SUM(C53:C54)+C50</f>
        <v>0</v>
      </c>
      <c r="D55" s="67">
        <f>SUM(D53:D54)+D50</f>
        <v>0</v>
      </c>
      <c r="E55" s="68">
        <f>SUM(E53:E54)+E50</f>
        <v>0</v>
      </c>
    </row>
    <row r="56" spans="1:5" x14ac:dyDescent="0.2">
      <c r="A56" s="21"/>
      <c r="B56" s="21"/>
      <c r="C56" s="21"/>
      <c r="D56" s="12"/>
      <c r="E56" s="12"/>
    </row>
    <row r="57" spans="1:5" ht="58.35" customHeight="1" x14ac:dyDescent="0.2">
      <c r="A57" s="96" t="s">
        <v>68</v>
      </c>
      <c r="B57" s="103"/>
      <c r="C57" s="103"/>
      <c r="D57" s="103"/>
      <c r="E57" s="103"/>
    </row>
    <row r="58" spans="1:5" ht="27.2" customHeight="1" x14ac:dyDescent="0.2">
      <c r="A58" s="96" t="s">
        <v>59</v>
      </c>
      <c r="B58" s="96"/>
      <c r="C58" s="96"/>
      <c r="D58" s="96"/>
      <c r="E58" s="96"/>
    </row>
    <row r="59" spans="1:5" x14ac:dyDescent="0.2">
      <c r="A59" s="11"/>
      <c r="B59" s="11"/>
      <c r="C59" s="11"/>
      <c r="D59" s="11"/>
      <c r="E59" s="11"/>
    </row>
    <row r="60" spans="1:5" x14ac:dyDescent="0.2">
      <c r="A60" s="50"/>
      <c r="B60" s="50"/>
      <c r="C60" s="50"/>
      <c r="D60" s="50"/>
      <c r="E60" s="50"/>
    </row>
    <row r="61" spans="1:5" ht="14.25" customHeight="1" x14ac:dyDescent="0.2">
      <c r="A61" s="90" t="s">
        <v>33</v>
      </c>
      <c r="B61" s="90"/>
      <c r="C61" s="90"/>
      <c r="D61" s="90"/>
      <c r="E61" s="90"/>
    </row>
    <row r="62" spans="1:5" x14ac:dyDescent="0.2">
      <c r="A62" s="99" t="s">
        <v>65</v>
      </c>
      <c r="B62" s="99"/>
      <c r="C62" s="99"/>
      <c r="D62" s="6">
        <f>SUM((D6*0.06)+(D7*0.17)+(D8*0.24)+(D9*0.35)+(D10*0.45)+(D11*0.54)+(D12*0.64)+(D13*0.72)+(D14*0.83)+(D15*0.91)+(D16*1.01)+(D17*1.29))</f>
        <v>0</v>
      </c>
      <c r="E62" s="21"/>
    </row>
    <row r="63" spans="1:5" ht="15.75" x14ac:dyDescent="0.2">
      <c r="A63" s="99" t="s">
        <v>58</v>
      </c>
      <c r="B63" s="99"/>
      <c r="C63" s="99"/>
      <c r="D63" s="6">
        <f>(D27/(1425/12))</f>
        <v>0</v>
      </c>
      <c r="E63" s="21"/>
    </row>
    <row r="64" spans="1:5" ht="14.25" customHeight="1" x14ac:dyDescent="0.2">
      <c r="A64" s="89" t="s">
        <v>41</v>
      </c>
      <c r="B64" s="89"/>
      <c r="C64" s="89"/>
      <c r="D64" s="6">
        <f>D37</f>
        <v>0</v>
      </c>
      <c r="E64" s="21"/>
    </row>
    <row r="65" spans="1:5" x14ac:dyDescent="0.2">
      <c r="A65" s="47"/>
      <c r="B65" s="47"/>
      <c r="C65" s="11"/>
      <c r="D65" s="12"/>
      <c r="E65" s="11"/>
    </row>
    <row r="66" spans="1:5" x14ac:dyDescent="0.2">
      <c r="A66" s="100" t="s">
        <v>17</v>
      </c>
      <c r="B66" s="100"/>
      <c r="C66" s="100"/>
      <c r="D66" s="49">
        <f>SUM(D62:D64)</f>
        <v>0</v>
      </c>
      <c r="E66" s="11"/>
    </row>
    <row r="67" spans="1:5" x14ac:dyDescent="0.2">
      <c r="A67" s="69"/>
      <c r="B67" s="69"/>
      <c r="C67" s="70"/>
      <c r="D67" s="11"/>
      <c r="E67" s="11"/>
    </row>
    <row r="68" spans="1:5" ht="13.5" customHeight="1" x14ac:dyDescent="0.2">
      <c r="A68" s="96" t="s">
        <v>57</v>
      </c>
      <c r="B68" s="96"/>
      <c r="C68" s="96"/>
      <c r="D68" s="96"/>
      <c r="E68" s="96"/>
    </row>
    <row r="69" spans="1:5" ht="13.5" customHeight="1" x14ac:dyDescent="0.2">
      <c r="A69" s="69"/>
      <c r="B69" s="69"/>
      <c r="C69" s="70"/>
      <c r="D69" s="11"/>
      <c r="E69" s="11"/>
    </row>
    <row r="70" spans="1:5" x14ac:dyDescent="0.2">
      <c r="A70" s="98" t="s">
        <v>20</v>
      </c>
      <c r="B70" s="98"/>
      <c r="C70" s="98"/>
      <c r="D70" s="98"/>
      <c r="E70" s="98"/>
    </row>
    <row r="71" spans="1:5" x14ac:dyDescent="0.2">
      <c r="A71" s="11"/>
      <c r="B71" s="11"/>
      <c r="C71" s="11"/>
      <c r="D71" s="11"/>
      <c r="E71" s="11"/>
    </row>
    <row r="72" spans="1:5" x14ac:dyDescent="0.2">
      <c r="A72" s="56" t="s">
        <v>21</v>
      </c>
      <c r="B72" s="56" t="s">
        <v>24</v>
      </c>
      <c r="C72" s="56" t="s">
        <v>22</v>
      </c>
      <c r="D72" s="12" t="s">
        <v>30</v>
      </c>
      <c r="E72" s="71" t="s">
        <v>23</v>
      </c>
    </row>
    <row r="73" spans="1:5" ht="28.5" x14ac:dyDescent="0.2">
      <c r="A73" s="72" t="s">
        <v>66</v>
      </c>
      <c r="B73" s="73">
        <f>40%</f>
        <v>0.4</v>
      </c>
      <c r="C73" s="6">
        <f>$D$66*B73</f>
        <v>0</v>
      </c>
      <c r="D73" s="74">
        <f>D50+D53</f>
        <v>0</v>
      </c>
      <c r="E73" s="75" t="str">
        <f>IF(C73=0,"",D73-C73)</f>
        <v/>
      </c>
    </row>
    <row r="74" spans="1:5" x14ac:dyDescent="0.2">
      <c r="A74" s="76" t="s">
        <v>67</v>
      </c>
      <c r="B74" s="77">
        <f>10%</f>
        <v>0.1</v>
      </c>
      <c r="C74" s="78">
        <f>$D$66*B74</f>
        <v>0</v>
      </c>
      <c r="D74" s="79">
        <f>D50</f>
        <v>0</v>
      </c>
      <c r="E74" s="80" t="str">
        <f>IF(C74=0,"",D74-C74)</f>
        <v/>
      </c>
    </row>
    <row r="75" spans="1:5" x14ac:dyDescent="0.2">
      <c r="A75" s="21" t="s">
        <v>25</v>
      </c>
      <c r="B75" s="73">
        <f>60%</f>
        <v>0.6</v>
      </c>
      <c r="C75" s="6">
        <f>$D$66*B75</f>
        <v>0</v>
      </c>
      <c r="D75" s="53">
        <f>D54</f>
        <v>0</v>
      </c>
      <c r="E75" s="75" t="str">
        <f>IF(C75=0,"",D75-C75)</f>
        <v/>
      </c>
    </row>
    <row r="76" spans="1:5" x14ac:dyDescent="0.2">
      <c r="A76" s="81" t="s">
        <v>17</v>
      </c>
      <c r="B76" s="82"/>
      <c r="C76" s="83">
        <f>SUM(C73,C75)</f>
        <v>0</v>
      </c>
      <c r="D76" s="83">
        <f>SUM(D73,D75)</f>
        <v>0</v>
      </c>
      <c r="E76" s="84" t="str">
        <f>IF(SUM(E73,E75)=0,"",SUM(E73,E75))</f>
        <v/>
      </c>
    </row>
    <row r="77" spans="1:5" x14ac:dyDescent="0.2">
      <c r="A77" s="11"/>
      <c r="B77" s="11"/>
      <c r="C77" s="11"/>
      <c r="D77" s="11"/>
      <c r="E77" s="11"/>
    </row>
  </sheetData>
  <sheetProtection algorithmName="SHA-512" hashValue="6n4JRSsv0Eb2MavZdvUKSwEDwri633ynCb0X4G/9fNF6aWvjZA7NV8v2tJKDkmQFvdkDkBcnRG5fOSwJomVFuQ==" saltValue="zYW5VzfkwFIYe8g6dbQJCQ==" spinCount="100000" sheet="1" objects="1" scenarios="1"/>
  <mergeCells count="30">
    <mergeCell ref="A1:E1"/>
    <mergeCell ref="A2:B2"/>
    <mergeCell ref="A3:B3"/>
    <mergeCell ref="A22:D22"/>
    <mergeCell ref="A70:E70"/>
    <mergeCell ref="E31:E35"/>
    <mergeCell ref="A32:C32"/>
    <mergeCell ref="A33:C33"/>
    <mergeCell ref="A34:C34"/>
    <mergeCell ref="A35:C35"/>
    <mergeCell ref="A23:C23"/>
    <mergeCell ref="A24:C24"/>
    <mergeCell ref="A25:C25"/>
    <mergeCell ref="A30:D30"/>
    <mergeCell ref="A31:C31"/>
    <mergeCell ref="A63:C63"/>
    <mergeCell ref="A38:D38"/>
    <mergeCell ref="A39:C39"/>
    <mergeCell ref="A40:C40"/>
    <mergeCell ref="A41:C41"/>
    <mergeCell ref="A42:C42"/>
    <mergeCell ref="A62:C62"/>
    <mergeCell ref="A64:C64"/>
    <mergeCell ref="A66:C66"/>
    <mergeCell ref="A68:E68"/>
    <mergeCell ref="A43:C43"/>
    <mergeCell ref="A48:E48"/>
    <mergeCell ref="A57:E57"/>
    <mergeCell ref="A58:E58"/>
    <mergeCell ref="A61:E61"/>
  </mergeCells>
  <conditionalFormatting sqref="B55:D55 C73:D76">
    <cfRule type="cellIs" dxfId="36" priority="4" operator="equal">
      <formula>0</formula>
    </cfRule>
  </conditionalFormatting>
  <conditionalFormatting sqref="B50:E50">
    <cfRule type="cellIs" dxfId="35" priority="1" operator="equal">
      <formula>0</formula>
    </cfRule>
  </conditionalFormatting>
  <conditionalFormatting sqref="D27:D28">
    <cfRule type="cellIs" dxfId="34" priority="8" operator="equal">
      <formula>0</formula>
    </cfRule>
  </conditionalFormatting>
  <conditionalFormatting sqref="D37">
    <cfRule type="cellIs" dxfId="33" priority="7" operator="equal">
      <formula>0</formula>
    </cfRule>
  </conditionalFormatting>
  <conditionalFormatting sqref="D51:D54">
    <cfRule type="cellIs" dxfId="32" priority="5" operator="equal">
      <formula>0</formula>
    </cfRule>
  </conditionalFormatting>
  <conditionalFormatting sqref="D62:D64 D66">
    <cfRule type="cellIs" dxfId="31" priority="2" operator="equal">
      <formula>0</formula>
    </cfRule>
  </conditionalFormatting>
  <conditionalFormatting sqref="D19:E20">
    <cfRule type="cellIs" dxfId="30" priority="9" operator="equal">
      <formula>0</formula>
    </cfRule>
  </conditionalFormatting>
  <conditionalFormatting sqref="D45:E46">
    <cfRule type="cellIs" dxfId="29" priority="6" operator="equal">
      <formula>0</formula>
    </cfRule>
  </conditionalFormatting>
  <conditionalFormatting sqref="E51:E55">
    <cfRule type="cellIs" dxfId="28" priority="3" operator="equal">
      <formula>0</formula>
    </cfRule>
  </conditionalFormatting>
  <pageMargins left="1.1811023622047245" right="0.39370078740157483" top="1.9685039370078741" bottom="0.9055118110236221" header="0.39370078740157483" footer="0.39370078740157483"/>
  <pageSetup paperSize="9" orientation="portrait" r:id="rId1"/>
  <headerFooter scaleWithDoc="0">
    <oddHeader>&amp;L&amp;10Kanton St.Gallen
Gesundheitsdepartement
&amp;"-,Fett" 
Dienst für Pflege und Entwicklung&amp;"-,Standard"
 &amp;R&amp;G</oddHeader>
    <oddFooter>&amp;L&amp;"Arial,Standard"&amp;5&amp;F&amp;R&amp;"Arial,Standard"&amp;10&amp;P/&amp;N</oddFooter>
  </headerFooter>
  <rowBreaks count="1" manualBreakCount="1">
    <brk id="37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OneOffixxDocumentPart xmlns:xsd="http://www.w3.org/2001/XMLSchema" xmlns:xsi="http://www.w3.org/2001/XMLSchema-instance" xmlns="http://schema.oneoffixx.com/OneOffixxDocumentPart/1" id="c4dc9ca8-7856-425b-a3c4-1ebcab43e847" tId="251fc56e-1144-4591-a8d1-11b1e0f7150e" internalTId="3d636702-2489-45aa-b0f6-f0c4009b42ff" mtId="e31ca353-2ab1-4408-921b-a70ae2f57ad1" revision="0" createdmajorversion="0" createdminorversion="0" created="2025-03-10T12:23:10.4776785Z" modifiedmajorversion="0" modifiedminorversion="0" modified="0001-01-01T00:00:00" profile="515623ab-6005-4406-b199-ae6ab5bf9a3a" mode="NewDocument" colormode="Color" lcid="2055">
  <Content>
    <DataModel xmlns="">
      <Profile>
        <Text id="Profile.Id" label="Profile.Id"><![CDATA[515623ab-6005-4406-b199-ae6ab5bf9a3a]]></Text>
        <Text id="Profile.OrganizationUnitId" label="Profile.OrganizationUnitId"><![CDATA[44daf192-e7d4-49dd-b5c5-9c3c5d466edd]]></Text>
        <Text id="Profile.Org.Claim" label="Profile.Org.Claim"><![CDATA[ ]]></Text>
        <Image id="Profile.Org.LogoBW" label="Profile.Org.LogoBW">/9j/4AAQSkZJRgABAQEBLAEsAAD/4RgiRXhpZgAATU0AKgAAAAgADgEAAAMAAAABBJ0AAAEBAAMA
AAABBdAAAAECAAMAAAAEAAAAtgEDAAMAAAABAAUAAAEGAAMAAAABAAIAAAESAAMAAAABAAEAAAEV
AAMAAAABAAQAAAEaAAUAAAABAAAAvgEbAAUAAAABAAAAxgEcAAMAAAABAAEAAAEoAAMAAAABAAIA
AAExAAIAAAAcAAAAzgEyAAIAAAAUAAAA6odpAAQAAAABAAAA/gAAAR4ACAAIAAgACAEsAAAAAQAA
ASwAAAABAABBZG9iZSBQaG90b3Nob3AgQ1M1IFdpbmRvd3MAMjAxMjowNDoxMCAxMjowMDowMgAA
AqACAAQAAAABAAAEnaADAAQAAAABAAAF0AAAAAAAAAAGAQMAAwAAAAEABgAAARoABQAAAAEAAAFs
ARsABQAAAAEAAAF0ASgAAwAAAAEAAgAAAgEABAAAAAEAAAF8AgIABAAAAAEAABadAAAAAAAAAEgA
AAABAAAASAAAAAH/2P/tAAxBZG9iZV9DTQAB/+4ADkFkb2JlAGSAAAAAAf/bAIQADAgICAkIDAkJ
DBELCgsRFQ8MDA8VGBMTFRMTGBEMDAwMDAwRDAwMDAwMDAwMDAwMDAwMDAwMDAwMDAwMDAwMDAEN
CwsNDg0QDg4QFA4ODhQUDg4ODhQRDAwMDAwREQwMDAwMDBEMDAwMDAwMDAwMDAwMDAwMDAwMDAwM
DAwMDAwM/8AAEQgAoAB/AwEiAAIRAQMRAf/dAAQACP/EAT8AAAEFAQEBAQEBAAAAAAAAAAMAAQIE
BQYHCAkKCwEAAQUBAQEBAQEAAAAAAAAAAQACAwQFBgcICQoLEAABBAEDAgQCBQcGCAUDDDMBAAIR
AwQhEjEFQVFhEyJxgTIGFJGhsUIjJBVSwWIzNHKC0UMHJZJT8OHxY3M1FqKygyZEk1RkRcKjdDYX
0lXiZfKzhMPTdePzRieUpIW0lcTU5PSltcXV5fVWZnaGlqa2xtbm9jdHV2d3h5ent8fX5/cRAAIC
AQIEBAMEBQYHBwYFNQEAAhEDITESBEFRYXEiEwUygZEUobFCI8FS0fAzJGLhcoKSQ1MVY3M08SUG
FqKygwcmNcLSRJNUoxdkRVU2dGXi8rOEw9N14/NGlKSFtJXE1OT0pbXF1eX1VmZ2hpamtsbW5vYn
N0dXZ3eHl6e3x//aAAwDAQACEQMRAD8AN/i7+qvQPrD0S/qHWcQZmZ9stYbnvsDiAK3+7ZYzd7nu
XUf+Nr9SP/Ktn/blv/pVZv8Aif8A/Evf/wCHrv8AqaV3KSnmP/G1+pH/AJVs/wC3Lf8A0ql/42v1
I/8AKtn/AG5b/wClV06SSnmP/G1+pH/lWz/ty3/0qh2f4vfqBVZVVZ0+pll5LaWOttDnlrTa9tbf
W9+2tjnrq1xPUukP+tX1oz2m+3Eb0Cmqrp2RXB2Zt23Oty2f6X06mY2PfRb9Nn+js/SpKb//AI2v
1I/8q2f9uW/+lUv/ABtfqR/5Vs/7ct/9KqfSvrYaskdH+szG9M6u32se4xjZWob63T8h8Md6m5n6
s/8ATs9T0/8ASbLP1jvzTd0zpmHkOwz1PIdVdlVhrrGV1035djaPUDq2W3eh6frOY/0klNP/AMbX
6kf+VbP+3Lf/AEql/wCNr9SP/Ktn/blv/pVWOgOz8Xq3Uei5OZZn4+JVjX41+QG+uBf67Labrqm1
Mva2zF9Sp/pep+l9P9It9JTzH/ja/Uj/AMq2f9uW/wDpVL/xtfqR/wCVbP8Aty3/ANKrp0klPMf+
Nr9SP/Ktn/blv/pVL/xtfqR/5Vs/7ct/9Krp0klPMf8Aja/Uj/yrZ/25b/6VWf1z6gfU/Ewqrcfp
zK3vy8Klzg+0+y7Kxsa9nut/wlFtla7dZP1m/wCTqf8Aw/07/wBvsRJT/9Dc/wAT/wD4l7//AA9d
/wBTSu5XDf4n/wDxL3/+Hrv+ppXcpKUkkkkpS5f6jvse/wCsbrfp/tvLaD/Ja2hlX/ga6hc30R/2
H62dc6U/axuX6XVMVoMlzbGNw81x/d2ZOMz/ALdSU7mdgYPUMc42fj15VDtTVa0PbI4dtf8AnN/e
WG76g9CAqGLbm4Tccl1DcfMva2tzga3upa+yz0t1bnV/o/8ABqWR9cG35L8L6u4VnW8ml226ytwq
xKyNu9lvUbd1XqtY/f6VDL1TzOpfX2jqGDjOb0mhvUbX1VN/WL3MLKrctxtfOG36NGz2MSUi659U
cfp3SOqdVxup9Ubm04dtgtObbLjRXbbjttO7dZXU9z9rP+EsXU9Ke+zpmHZY4ve+itznOMkksaXO
cVyuX/z26tb1T6u239LY37IwXWtpyASzLGRR+j3ZLtr6/Qf9Jdbg47sbCx8ZxDnU1MrLhwS1oZI+
5JSdJJJJSkkkklKWT9Zv+Tqf/D/Tv/b7EWssn6zf8nU/+H+nf+32Ikp//9Hc/wAT/wD4l7//AA9d
/wBTSu5XDf4n/wDxL3/+Hrv+ppXcpKUkkkkpSwfrR9WcLrYxr8nJfhNwy/17a3Fm/FsbGZiWvD62
spv2V+pY/wCh6f8ALW8uf+vedi4f1V6g3Is9N2ZTZi4zYcS+61j200MbWHO3WJKRYP1u+pOFhNx8
LKqx8fH2MpxmVWNc8WO2VnDxvS9bNbZb/hcWu/8A0ip9X+s/Q787oPUKck2UUZ2RVa1tdhua8Y2T
R6T8IV/bWv8AVsr/AO0/+EVDM+uX1Vt+sPRM5mTuxunUZbLbfs90VvtbjV0BrfQ3e9td7PY1Pj/W
/wCprPrZmdafkQy3Dx6Kcj7PfJcH5Dspn8xv3bPsf+rElN/A+s3RG/WHrfULMg049WNg1v8AWrtq
s3h2Z+jbi3115Nj/ANLX/N0/nrRs+vX1Vqr32Z21weazQarvXBa31nufg+l9sZU2ob/WfR6P8tc5
1f63fU/M+sPQuqVZHqDp9mR9ou9C8bK7KLGV7g6j3/rPo+n+5/npN+uf1Y/57v6x9qP2J3S24oyP
Qu/nhkPudVHo+p/NbHpKe9xsmjKorycaxt1FzQ+uxhlrmn6LmuCKuX/xd5+Dk/V/7PivG/FyMgWV
bHMLBbfflY36N7We2zHtrsYuoSUpJJJJSlk/Wb/k6n/w/wBO/wDb7EWssn6zf8nU/wDh/p3/ALfY
iSn/0tz/ABP/APiXv/8AD13/AFNK7lcN/if/APEvf/4eu/6mldykpSSSSSlLl/r5fXiU9Gzri5uN
h9VouybWtc4MrbXkh9j/AE2vds9y6hct/jEyOpt6HX0/pfp/aOr3/s8i3gtuqvL2NcSG12P9PYx6
Skx/xg/VMOaw5Voc8Esb9kypIGri1v2b3bUh/jB+qhcWDKtL2gEt+yZUgH6Li37N+cqdHV8Tq/1i
+ruVilwijqNWRTYNttVzBhC7Fyqj7q76n/TY7/jP5tamIT/zw6mJ0+w4Wn/XOoJKa5/xg/VRrmtd
lWhz5DGnEygXEDc7YPs3u2tS/wDHC+qZt9EZVvq7d/p/ZMrdtnbv2/Zt23d7UTrv/ij+rQ/7s5P/
ALaZKz+odRxOl/XrL6jnWeliY3Q2OtsPH9KtDGj96yx3sqZ/hHpKTfVDPxup9X+sHUsJzrMLJvx/
QuLHsDvTx6qbdoubW/8AR2scx66lch/i8yOp+j1Lp3UK/R+x5HqU1EfpGNzAep+nkO/0rPtXv/0a
69JSkkkklKWT9Zv+Tqf/AA/07/2+xFrLJ+s3/J1P/h/p3/t9iJKf/9PoP8VOO/F6Jn4r/pUdRtYZ
/wCLxn/9/XarnPqlWMfL6/id6+o7z/1zGxHf99XRpKUkkkkpS5r66kC36ulxAH7axhJ01NeSAulW
J9dqqrfqj1dtrG2NGJa8BwkbmNNlb9fzq7GtsZ/LSU0OvdGf03rNX1w6bjnItx2OZ1LDZ9O2lwa1
+TifmOzsdlbP0T/6XTX6XqMs9PfZ6Rl4+b9Zs3NxXi3Gyem4NtNgmHMdZ1Da73e5R+r/AFPKw8lv
1c61abMxrN/Ts2zQZtDRJdul36/i/RzKXfpv+1f6Sr9IqduDT9TutXdZx2D9idULK+ot1/U7Nz3V
ZVP5v2C67Is+1Vf9p7bfXr/RfoElN36xXVUde+rt1z21VVX5b7LHkNa1rcPJc973u9rWNaqXTOm0
/Wbr7PrZl0FuDjMbV0au0EG0Mc+xvVban+5jd9z/ANn+r79n61/okszFo+uvVqQGB3Qej2vNmQf+
1eRHpPxsb97Ao+hlXu/pNn6vT+j9S5aXX+rZNV1HQujFo6xnNlj9u9uLjg7Luo3V/R21/wA3jV2e
y/J/RpKRdAId9Z/rOQZH2jFEjxGLSCuiXOf4v8ZmP9WqwCbLH5OWbsh4/SWvbk30/aMh30rLn11V
7nvXRpKUkkkkpSyPrQY6fjjx6h04f+zuKVrrn/rjcK8bpbCY9bq2AwecXst/9FJKf//U7Honq1fX
P6y1PIDLm4ORSPI0vxrXf5+MukXNZE4n+MLEtc/bX1PpluOyv963Gtbk7v8AtjJsXSpKUkkkkpSx
vrl/4k+sf+Er/wDz25bKxvrl/wCJPrH/AISv/wDPbklOP9aelM6r1zoGL6jse4Y2bZi5LJ3U3sGE
+jIa1rmep6b/APBP/nFqdD6w3qzMvo3V6qm9VwR6HUsQRZVY17fbk0bv5zDy6n/zVrfUp/mL2f6T
J+s13UX/AFj6FidG2u6i7EywbCQfs1dv2WtvUbqofvrZ6Vvoss/R35H6JS670TA+r3RKeo9Oudj9
U6Y5z8fIs3XWZl15Hr4mcxv6XM/al37v6THt2XY/pV07ElMLc7M+pIPSqqLM/Ay3iv6viRLMi121
nSMnIsLdtO9/rYt979/2b1qt9noqH1e6Zf0z69XV5Vxyc7L6U3Kz8iXEPvdkur/Rtef0ePj1Vsx8
atjGfoWLdxMjpv1t6HdRmY8Ns3Y+fg2avpuZHqUv+j+kps22UXf8VexYPQ6+pYP16+y9ZfutHTDi
4GY939Mrqu+0b+P6bj1W7cyrf6vs+1fzP6RJTs/Uf/xOVf8AhnN/9u8pb6wPqP8A+Jyr/wAM5v8A
7d5S30lKSSSSUpc39bWMyepfVvCP0ndTGUB5YtN95/74ukXM5wrzP8YHS6C07ul4GTmB2sTkvrwW
Nn+pXckp/9Xr/rqRhHpHXfa1vS86v7Ra4wGY2SHYOU7/AMGpXTKj1vplfV+kZnTLIDcul9QcRIa4
j9HZH/BWbbFU+qPVLeqfV/EvyQ5uZU04+ax8bxkUH7PkeoG/R32V+r/1xJTspJJJKUsD675La/q7
k4YY63K6qD0/CpYNX35DXsqbudtrrY1ofbbZa9jPTrW+ub+uYJt+rsa/5Zx//PeSkpt9I6bT0LBy
M7qV7LM68faOq57oaHFjYgfR2YuLV+jx6/zK/wDjHrH6JkZH1i+s1mf1Kk1YmBj1ZPRcVxH0ch2R
V+0Muv8A7mWMxf1djv6LRb9D1/0yBldTr+tH1l6f04t9X6tE5D2kH9Hm34fpbnP/AO5HTsa679H/
ANp8rJq/SetXVWt3D/8AFj1P/wAI4X/nzqCSnL+tLsno/X+ndW6PQ63Mz3WU9QxazAyqaKbMlu6v
8/Ox66n/AGK3+d/7S/zH6Na2VR0/61dFoycHJDd23J6dn1gOdTcz+bt2O/Orf+iycd//AAuPag9d
/wDFH9Wv/DGV/wC2mSsfN6n/AM2frhlfZ6XO6TlYrOodXrrG41PfZZiv6pVQ33Pb+ir/AGj6Xv8A
T/Wvf6aSnT+otl9PTb+j5wDep9Mybm5oaB6bjkWWdQpvxy3/AAF1OS3ZvbVaz8+pdIuc+rtldv1j
+sltThZXZdhuY9pBa5pxKHNc1zfpNcujSUpJJJJSlzX1bd9u+sP1h6tuLqm319NoDhBaMNn6zt/k
Pysiz/MWr1/q1XRejZnVLYjFqc9rXGA5/wBGmqf+GucypZeB0XPwPqI/plRceqWYVznOJ932u9tl
z/0n8nKu270lP//W9VXL43+QfrjdiH29O+sYOTjxo1mdUP1yv2t/7W4+zJ9Sx/vuq9i6hZX1l6IO
t9Kfiss9DLqc3Iwckc1ZFR349w0d+d7LP+CfYkp1UlkfVjrp6z07fkM9DqWI44/UsWI9LIZ/Otbq
/wDQ2fzlD22Wfo/8J6nqLXSUpcl/jOowLvqu85mS/Ftqs34PpfSsyfTuZRi+1r3/AKffY32bP+21
1q5f6+5FeJT0XOvJZjYnVaLsi0Nc4MrbXkh1j/Ta92z3JKca/wCuX1Sb13od+Nltbg9Oxsqm0spt
ayr1G4rMaoM9H27vQsaz+orGP9evqpX9ZM7qD88DFvxMWqqz0roc+p+Y+5g/Q/4Nt9P/AG4tQ/4x
fqgHNacywOdJa37LlSY1dtH2b3bU/wD44n1R3Fv2yzcBJb9lypAPBLfsySnH6r9efqrk9a6Jl0Z2
+jCuvfkvFV0Ma/Guorc6avzrrGMQR9dPqufrrZ1R2aP2e/pbcT1jVbtNoyLLnU7fS3fzTt63T/jF
+qALWnMsDnTtBxcqTGp2/q3uS/8AHF+qHqen9ss9SN2z7Llbts7d237N9Hckpof4sa+mDp2dfhXO
suuyXm+hwLRUxrnswK6mWMZY2p2D6D2f9trtFy31Q6hi9U6x9YOpYLjbhZN+N6NxY5gd6eNVTbAt
bW/9HYzY5dSkpSSSzuv9bx+h9Mszrh6jxFeNjtPvuvfpRi0tAe91lr/3GP8AZ+l/waSnI62f239Z
cDoNZ3YvTi3qXVSCYlv/ACbh2bdzP0t36zZj3f4Gr1F1Cxfqr0bI6bgvv6g4WdW6jYcrqNo1/SP+
jjsdL/0GJX+gpZv9P/R/zi2klP8A/9f1VJJJJTzP1h6d1Dp/UG/WjoVRuyGNDOq4DOcvHb9FzG/n
5+J/2m/wtlf6v/3Xt3OmdTwuq4NPUMC0XY17dzHj/pNcPzHsd7XsVpcx1PpPUui5tvXPq1WLm3u3
9U6PO1l5/OzMM/Ro6h/pf8Hmf+GP59KenWZ9Z8bIy/q51TFxmmy+7EurqY3lznVua1jf6/0VPovX
OndbxPtWC8nadt9DxtupsH06Mmn6VV1bv/Ue+taCSnhsn62dIyeu9J6pS692D0+rKo6lkGi0NxrL
xR6NebNf6P8ASYz67P8ARfo/U/Rqdf1v6ZR9Yr+rXGxnQ8+mnDx+puY4UvvxnZF1ja2x6v2fZlv/
AFv0/s++i/8ASLtlhdd/5e+rn/hu/wD9s8tJTh9U+tnTMzrnTc3AL8vpfQ3239VzaWucykX034mM
Q1o9TIZvNr7raGWeiyv+uon609Gr+t7+vuts/YzunDBb1BtNrqHZDL35DqGWV1u3P9Kz9H/pH+pU
z9It/AJ/549X8sPBj/Oz1uJKcP6l05NP1cxxk0vx7bbMi/0rRFjW35F+TT6rZdss9K1m9n5i3ElT
6t1fpvRsJ+d1K9uPjs03O5LoJFdbB77LHbf5tiSk2ZmYuDi25mZa2nHoaX22PMAALmuiUZP1l6hV
9Z+pVGnBon9hYL+Q12n7Uym/nZGQz+jM/m8en/SWfrKhT0nqP1ry6+o/WGl2J0alwswOiP8ApWEf
zeT1dv735/2H6Ff81d/hvtPXJKUkkkkp/9D1VJJJJSkkkklOF1j6q1ZmX+1ul3u6V1to2/baQCLG
iP0Odju/R5dXtb9P9Iz06v8ARKrj/W67p1zcH6247el3vO2rPrJfgXH/AIPJd/RLPbZ+gy/8Gz+d
XTod9FGTS+jIrbdTYC2yqxoc1zTy17HS1zUlMmPa9oewhzXAFrgZBB4IKxPrMzJqv6V1SnHty6+m
5L7MimgbrfTtovxPUqq+ld6T7mO9Kv8ASKs76n5HTXm76rZ7+lgkud0+0G/CcSS923Hsd6mJ6r/p
2Ytv0P8ABJM+s/WumkV/WPpFtbQYd1DpwOVjGBufc+lv69i1f8ZTakpN0A5Ob1nqfWH4t2Hi5FeP
jYzclprtf9nOQ6292O+LKanOydtPqe9/84t9c1/zuzOpQ36t9JyM5jwHNzskHExNrvo212ZDftGT
t/Orpx1EfVTqXVvf9auouyq3anpeFux8Maassc0/bM1u9vqM9e1n9RJSTM+uDcjIf076tY56znN9
tlrDtw6CfzsvO/m/5foY/q22enZX+jsU+l/VZ/2xnWPrBkftTqzdaZEY2LJ3OZ07H/N/Mb9qt/WL
PSY/9H+kW3iYeJhY7MbDpZj0V/QqqaGME6+1jIajJKUkkkkpSSSSSn//2QD/4gOgSUNDX1BST0ZJ
TEUAAQEAAAOQQURCRQIQAABwcnRyR1JBWVhZWiAHzwAGAAMAAAAAAABhY3NwQVBQTAAAAABub25l
AAAAAAAAAAAAAAAAAAAAAQAA9tYAAQAAAADTLUFEQkUAAAAAAAAAAAAAAAAAAAAAAAAAAAAAAAAA
AAAAAAAAAAAAAAAAAAAAAAAAAAAAAAVjcHJ0AAAAwAAAADJkZXNjAAAA9AAAAGd3dHB0AAABXAAA
ABRia3B0AAABcAAAABRrVFJDAAABhAAAAgx0ZXh0AAAAAENvcHlyaWdodCAxOTk5IEFkb2JlIFN5
c3RlbXMgSW5jb3Jwb3JhdGVkAAAAZGVzYwAAAAAAAAANRG90IEdhaW4gMTUlAAAAAAAAAAAAAAAA
AAAAAAAAAAAAAAAAAAAAAAAAAAAAAAAAAAAAAAAAAAAAAAAAAAAAAAAAAAAAAAAAAAAAAAAAAAAA
AAAAAAAAAAAAAABYWVogAAAAAAAA9tYAAQAAAADTLVhZWiAAAAAAAAAAAAAAAAAAAAAAY3VydgAA
AAAAAAEAAAAAEAAqAE4AeQCqAOABGwFaAZ4B5QIxAoAC0gMoA4ED3QQ8BJ4FAwVrBdUGQgayByQH
mQgQCIkJBQmDCgMKhgsLC5EMGgylDTMNwg5TDuYPexASEKsRRhHiEoETIRPDFGcVDRW1Fl4XCRe1
GGQZExnFGngbLRvkHJwdVR4RHs0fjCBMIQ0h0CKUI1okIiTrJbUmgSdOKB0o7Sm+KpErZSw7LRIt
6i7EL58wfDFaMjkzGTP7NN41wzaoN484eDlhOkw7ODwlPRQ+BD71P+dA20HQQsZDvUS1Ra9GqUel
SKJJoUqgS6FMo02mTqpPr1C1Ub1SxlPPVNpV5lb0WAJZEVoiWzNcRl1aXm5fhGCbYbNizWPnZQJm
Hmc8aFppemqaa7xs3m4CbydwTHFzcptzw3Ttdhh3RHhxeZ56zXv9fS5+X3+SgMaB+4MwhGeFnobX
iBGJS4qHi8ONAI4/j36QvpH/k0GUhZXIlw2YU5mamuKcKp10nr6gCqFWoqOj8aVAppCn4akzqoWr
2a0troKv2bEwsoiz4LU6tpW38LlNuqq8CL1nvsfAJ8GJwuvETsWzxxfIfcnky0vMtM4dz4fQ8tJe
08rVONam2BXZhdr13Gfd2d9M4MDiNeOr5SHmmegR6YrrA+x+7fnvdfDy8nDz7vVu9u74b/nw+3P8
9v56////2wBDAAgGBgcGBQgHBwcJCQgKDBQNDAsLDBkSEw8UHRofHh0aHBwgJC4nICIsIxwcKDcp
LDAxNDQ0Hyc5PTgyPC4zNDL/2wBDAQkJCQwLDBgNDRgyIRwhMjIyMjIyMjIyMjIyMjIyMjIyMjIy
MjIyMjIyMjIyMjIyMjIyMjIyMjIyMjIyMjIyMjL/wAARCAXQBJ0DASIAAhEBAxEB/8QAHwAAAQUB
AQEBAQEAAAAAAAAAAAECAwQFBgcICQoL/8QAtRAAAgEDAwIEAwUFBAQAAAF9AQIDAAQRBRIhMUEG
E1FhByJxFDKBkaEII0KxwRVS0fAkM2JyggkKFhcYGRolJicoKSo0NTY3ODk6Q0RFRkdISUpTVFVW
V1hZWmNkZWZnaGlqc3R1dnd4eXqDhIWGh4iJipKTlJWWl5iZmqKjpKWmp6ipqrKztLW2t7i5usLD
xMXGx8jJytLT1NXW19jZ2uHi4+Tl5ufo6erx8vP09fb3+Pn6/8QAHwEAAwEBAQEBAQEBAQAAAAAA
AAECAwQFBgcICQoL/8QAtREAAgECBAQDBAcFBAQAAQJ3AAECAxEEBSExBhJBUQdhcRMiMoEIFEKR
obHBCSMzUvAVYnLRChYkNOEl8RcYGRomJygpKjU2Nzg5OkNERUZHSElKU1RVVldYWVpjZGVmZ2hp
anN0dXZ3eHl6goOEhYaHiImKkpOUlZaXmJmaoqOkpaanqKmqsrO0tba3uLm6wsPExcbHyMnK0tPU
1dbX2Nna4uPk5ebn6Onq8vP09fb3+Pn6/9oADAMBAAIRAxEAPwDw6ilooAKKKKACiiigAopKWgAo
opKAFooooAKSlooAKKKKACiiigAooooAKKKKACiiigAooooASloooAKKKKAEpaKKACikpaACiiig
AopKWgAooooAKKKKACiiigApKWigAooooAKKKKACiiigAooooAKKKKACiiigAooooAKKKKACiiig
AooooAKKKKAEpaKKACiiigAooooAKKKKACiiigAooooAKKKKACkpaKACiiigAooooAKKSloAKSlo
oAKKKKACiiigAooooAKKKKACiiigAoopKAFooooAKKKKACikpaACiiigAooooASloooAKKKSgBaK
KKACiiigAooooAKKKKACiiigBKWikoAKWiigAooooAKKKKACiiigAoopKAFooooAKKKKACikpaAC
iikoAWiiigD6q8DeBvCt94F0O6uvD+nTXE1lG8kjwKWZioySa6D/AIV54O/6FnS//AZf8KPh5/yT
rw9/14Rf+giuloA5r/hXng7/AKFnS/8AwGX/AAo/4V54O/6FnS//AAGX/CulooA5r/hXng7/AKFn
S/8AwGX/AAo/4V54O/6FnS//AAGX/CulooA5r/hXng7/AKFnS/8AwGX/AAo/4V54O/6FnS//AAGX
/CulooA5r/hXng7/AKFnS/8AwGX/AAo/4V54O/6FnS//AAGX/CulooA5r/hXng7/AKFnS/8AwGX/
AAo/4V54O/6FnS//AAGX/CulooA5r/hXng7/AKFnS/8AwGX/AAo/4V54O/6FnS//AAGX/CulooA5
r/hXng7/AKFnS/8AwGX/AAo/4V54O/6FnS//AAGX/CulooA5r/hXng7/AKFnS/8AwGX/AAo/4V54
O/6FnS//AAGX/CulooA5r/hXng7/AKFnS/8AwGX/AAo/4V54O/6FnS//AAGX/CulooA5r/hXng7/
AKFnS/8AwGX/AAo/4V54O/6FnS//AAGX/CulooA5r/hXng7/AKFnS/8AwGX/AAo/4V54O/6FnS//
AAGX/CulooA5r/hXng7/AKFnS/8AwGX/AAo/4V54O/6FnS//AAGX/CulooA5r/hXng7/AKFnS/8A
wGX/AAo/4V54O/6FnS//AAGX/CulooA5r/hXng7/AKFnS/8AwGX/AAo/4V54O/6FnS//AAGX/Cul
ooA5r/hXng7/AKFnS/8AwGX/AAo/4V54O/6FnS//AAGX/CulooA5r/hXng7/AKFnS/8AwGX/AAo/
4V54O/6FnS//AAGX/CulooA5r/hXng7/AKFnS/8AwGX/AAo/4V54O/6FnS//AAGX/CulooA5r/hX
ng7/AKFnS/8AwGX/AAo/4V54O/6FnS//AAGX/CulooA5r/hXng7/AKFnS/8AwGX/AAo/4V54O/6F
nS//AAGX/CulooA5r/hXng7/AKFnS/8AwGX/AAo/4V54O/6FnS//AAGX/CulooA5r/hXng7/AKFn
S/8AwGX/AAo/4V54O/6FnS//AAGX/CulooA5r/hXng7/AKFnS/8AwGX/AAo/4V54O/6FnS//AAGX
/CulooA5r/hXng7/AKFnS/8AwGX/AAo/4V54O/6FnS//AAGX/CulooA5r/hXng7/AKFnS/8AwGX/
AAo/4V54O/6FnS//AAGX/CulooA5r/hXng7/AKFnS/8AwGX/AAo/4V54O/6FnS//AAGX/CulooA5
r/hXng7/AKFnS/8AwGX/AAo/4V54O/6FnS//AAGX/CulooA5r/hXng7/AKFnS/8AwGX/AAo/4V54
O/6FnS//AAGX/CulooA5r/hXng7/AKFnS/8AwGX/AAo/4V54O/6FnS//AAGX/CulooA5r/hXng7/
AKFnS/8AwGX/AAo/4V54O/6FnS//AAGX/CulooA5r/hXng7/AKFnS/8AwGX/AAo/4V54O/6FnS//
AAGX/CulooA5r/hXng7/AKFnS/8AwGX/AAo/4V54O/6FnS//AAGX/CulooA5r/hXng7/AKFnS/8A
wGX/AAo/4V54O/6FnS//AAGX/CulooA5r/hXng7/AKFnS/8AwGX/AAo/4V54O/6FnS//AAGX/Cul
ooA5r/hXng7/AKFnS/8AwGX/AAo/4V54O/6FnS//AAGX/CulooA5r/hXng7/AKFnS/8AwGX/AAo/
4V54O/6FnS//AAGX/CulooA5r/hXng7/AKFnS/8AwGX/AAo/4V54O/6FnS//AAGX/CulooA5r/hX
ng7/AKFnS/8AwGX/AAo/4V54O/6FnS//AAGX/CulooA5r/hXng7/AKFnS/8AwGX/AAo/4V54O/6F
nS//AAGX/CulooA5r/hXng7/AKFnS/8AwGX/AAo/4V54O/6FnS//AAGX/CulooA5r/hXng7/AKFn
S/8AwGX/AAo/4V54O/6FnS//AAGX/CulooA5r/hXng7/AKFnS/8AwGX/AAo/4V54O/6FnS//AAGX
/CulooA5r/hXng7/AKFnS/8AwGX/AAo/4V54O/6FnS//AAGX/CulooA5r/hXng7/AKFnS/8AwGX/
AAo/4V54O/6FnS//AAGX/CulooA5r/hXng7/AKFnS/8AwGX/AAo/4V54O/6FnS//AAGX/CulooA5
r/hXng7/AKFnS/8AwGX/AAo/4V54O/6FnS//AAGX/CulooA5r/hXng7/AKFnS/8AwGX/AAo/4V54
O/6FnS//AAGX/CulooA5r/hXng7/AKFnS/8AwGX/AAo/4V54O/6FnS//AAGX/CulooA5r/hXng7/
AKFnS/8AwGX/AAo/4V54O/6FnS//AAGX/CulooA5r/hXng7/AKFnS/8AwGX/AAo/4V54O/6FnS//
AAGX/CulooA5r/hXng7/AKFnS/8AwGX/AAo/4V54O/6FnS//AAGX/CulooA5r/hXng7/AKFnS/8A
wGX/AAo/4V54O/6FnS//AAGX/CulooA5r/hXng7/AKFnS/8AwGX/AAo/4V54O/6FnS//AAGX/Cul
ooA5r/hXng7/AKFnS/8AwGX/AAo/4V54O/6FnS//AAGX/CulooA5r/hXng7/AKFnS/8AwGX/AAo/
4V54O/6FnS//AAGX/CulooA5r/hXng7/AKFnS/8AwGX/AAo/4V54O/6FnS//AAGX/CulooA5r/hX
ng7/AKFnS/8AwGX/AAo/4V54O/6FnS//AAGX/CulooA5r/hXng7/AKFnS/8AwGX/AAo/4V54O/6F
nS//AAGX/CulooA5r/hXng7/AKFnS/8AwGX/AAo/4V54O/6FnS//AAGX/CulooA5r/hXng7/AKFn
S/8AwGX/AAo/4V54O/6FnS//AAGX/CulooA5r/hXng7/AKFnS/8AwGX/AAo/4V54O/6FnS//AAGX
/CulooA5r/hXng7/AKFnS/8AwGX/AAo/4V54O/6FnS//AAGX/CulooA5r/hXng7/AKFnS/8AwGX/
AAo/4V54O/6FnS//AAGX/CulooA5r/hXng7/AKFnS/8AwGX/AAo/4V54O/6FnS//AAGX/CulooA5
r/hXng7/AKFnS/8AwGX/AAo/4V54O/6FnS//AAGX/CulooA5r/hXng7/AKFnS/8AwGX/AAo/4V54
O/6FnS//AAGX/CulooA5r/hXng7/AKFnS/8AwGX/AAo/4V54O/6FnS//AAGX/CulooA5r/hXng7/
AKFnS/8AwGX/AAo/4V54O/6FnS//AAGX/CulooA5r/hXng7/AKFnS/8AwGX/AAo/4V54O/6FnS//
AAGX/CulooA5r/hXng7/AKFnS/8AwGX/AAo/4V54O/6FnS//AAGX/CulooA5r/hXng7/AKFnS/8A
wGX/AAo/4V54O/6FnS//AAGX/CulooA5r/hXng7/AKFnS/8AwGX/AArxP476BpGg3uiLpOm21kss
cxkEEYTcQVxnH1NfSNeAftHf8hDw/wD9cp/5pQB4fRRRQAUUUUAfZXw8/wCSdeHv+vCL/wBBFdLX
NfDz/knXh7/rwi/9BFdLQAUUUUAFFFFABRRRQAUUUUAFFFFABRRRQAUUUUAFFFFABRRRQAUUUUAF
FFFABRRRQAUUUUAFFFFABRRRQAUUUUAFFFFABRRRQAUUUUAFFFFABRRRQAUUUUAFFFFABRRRQAUU
UUAFFFFABRRRQAUUUUAFFFFABRRRQAUUUUAFFFFABRRRQAUUUUAFFFFABRRRQAUUUUAFFFFABRRR
QAUUUUAFFFFABRRRQAUUUUAFFFFABRRRQAUUUUAFFFFABRRRQAUUUUAFFFFABRRRQAUUUUAFFFFA
BRRRQAUUUUAFFFFABRRRQAUUUUAFFFFABRRRQAUUUUAFFFFABRRRQAUUUUAFFFFABRRRQAUUUUAF
FFFABRRRQAUUUUAFeAftHf8AIQ8P/wDXKf8Amle/14B+0d/yEPD/AP1yn/mlAHh9JS0UAFJS0UAf
ZXw8/wCSdeHv+vCL/wBBFdLXNfDz/knXh7/rwi/9BFdLQAUUUUAFFFFABRRRQAUUUUAFFFFABRRR
QAUUUUAFFFFABRRRQAUUUUAFFFFABRRRQAUUUUAFFFFABRRRQAUUUUAFFFFABRRRQAUUUUAFFFFA
BRRRQAUUUUAFFFFABRRXn8PxT0yT4nTeEm2LCqiGO63cNcj70Z9v4R/tAjnIoA9AooooAKKKKACi
iigAooooAKKKKACiiigAooooAKKKKACiiigAooooAKKKKACiiigAooooAKKKKACiiigAooooAKKK
KACiiigAooooAKKKKACiiigAooooAKKKKACiiigAooooAKKKKACiiigAooooAKKKKACiiigAoooo
AKKKKACiiigAooooAKKKKACiiigAooooAKKKKACiiigAooooAKKKKACiiigAooooAKKKKACiiigA
ooooAK8A/aO/5CHh/wD65T/zSvf68A/aO/5CHh//AK5T/wA0oA8PooooAKKSloA+yvh5/wAk68Pf
9eEX/oIrpa5r4ef8k68Pf9eEX/oIrpaACiiigAooooAKKKKACiiigAooooAKKKKACiiigAooooAK
KKKACiiigAooooAKKKKACiiigAooooAKKKKACiiigAooooAKKKKACiiigAooooAKKKKACiiigAoo
ooA5L4j+Ll8HeD7q/R1+2y/ubRT3kPfHooyfw96+QPOl8/z/ADH87dv8zcd27Oc59c16J8Z/Fv8A
wknjN7O3k3WGl5t48HhpM/vG/MY+ij1rzigD6u+FHj9PGegC3vJF/tiyULcL0Mq9BIPr39D6ZFeg
18S+G/EN94W1621fT32zQNyp+7Ip6q3sR/j2r7B8LeJrDxboFvq2nvmOUYeMn5onHVG9x+vB70Ab
NFFFABRRRQAUUUUAFFFFABRRRQAUUUUAFFFFABRRRQAUUUUAFFFFABRRRQAUUUUAFFFFABRRRQAU
UUUAFFFFABRRRQAUUUUAFFFFABRRRQAUUUUAFFFFABRRRQAUUUUAFFFFABRRRQAUUUUAFFFFABRR
RQAUUUUAFFFFABRRRQAUUUUAFFFFABRRRQAUUUUAFFFFABRRRQAUUUUAFFFFABRRRQAUUUUAFFFF
ABRRRQAUUUUAFeAftHf8hDw//wBcp/5pXv8AXgH7R3/IQ8P/APXKf+aUAeHUtFFABRRRQB9lfDz/
AJJ14e/68Iv/AEEV0tc18PP+SdeHv+vCL/0EV0tABRRRQAUUUUAFFFFABRRRQAUUUUAFFFFABRRR
QAUUUUAFFFFABRRRQAUUUUAFFFFABRRRQAUUUUAFFFFABRRRQAUUUUAFFFFABRRRQAUUUUAFFFFA
BRRRQAVyXxJ8Ujwl4Jvb+Nwt3KPItRnnzG6EfQZb8K62vmf48eJ/7W8XR6LBJm20tMPg8GZsFvyG
0exzQB5QSSSTyT1NJS103grwTqHjjUrqzsGWM29s0xkcfLu6KpPbcePpk9qAOZrs/hx4+ufA2uiV
t8ul3BC3cC9x2df9ofqOPpyV3aXFhdzWl3C8NxC5SSNxhlYcEGoaAPuexvrbUrGC9spkntp0DxyI
eGU9DVivl74TfE1/CV6NJ1SRn0S4fr1Ns5/iH+ye4/Ed8/T0ciTRJLE6vG6hldTkMD0IPcUAPooo
oAKKKKACiiigAooooAKKKKACiiigAooooAKKrX+oWmlWM19f3EdvawruklkbCqK8D8Z/Hu9uZZLP
wpF9ltwcfbZkBkf3VTwo+uT9KAPoGaaK3jMk0qRRjqzsAB+JrHk8Z+FYnKSeJdGRx1Vr+IEf+PV8
c6nrGp6zcGfU9QubyX+9PKXx9M9KpUAfbNr4p8PX0my017S7h842xXkbn9DWtXwhXQaB438SeGZF
Olavcwxr/wAsGbfEf+ANkfpmgD7PoryfwD8bNP8AEU0Wm67HFp2ov8scoP7iZvQZ+4fYkg+ucCvW
KACiiigAooooAKKKKACiiigAooooAKKKKACiiigAooooAKKKKACiiigAooooAKKKKACiiigAoooo
AKKKKACiiigAooooAKKKKACiiigAooooAKKKKACiiigAooooAKKKKACiiigAooooAKKKKACiiigA
ooooAKKKKACiiigAooooAKKKKACvAP2jv+Qh4f8A+uU/80r3+vAP2jv+Qh4f/wCuU/8ANKAPD6KK
KACiikoA+y/h5/yTrw9/14Rf+giulrmvh5/yTrw9/wBeEX/oIrpaACiiigAooooAKKKKACiiigAo
oooAKKKKACiiigAooooAKKKKACiiigAooooAKKKKACiiigAooooAKKKKACiiigAooooAKKKKACii
igAooooAKKKKACiiigDM8Q6zD4e8O3+r3GPLtIWk2k43H+FfxOB+NfFN5dz399cXty5ee4kaWRj/
ABMxyT+Zr6C/aE8Qm10Ow0CF8PeSefMB/wA80+6D7Fjn/gFfO9ABX1H8D/DP9ieBl1CZMXWqt55P
cRDiMfllv+BV85+FtDk8SeKdN0eLObqdUYj+FOrN+Cgn8K+1IIIra3jghQJFEoREHRVAwBQB5V8Y
Phl/wklo+vaPD/xN7dP30Sj/AI+UA7D++O3qOPSvmkgqSGBBBwQe1fd9eHfGD4VNdGfxN4ft8zcy
X1rGOZO5kUevqO/XrnIB4DXrnwk+Kv8Awj0kega7MTpTtiC4Y5+zE9j/ALB/T6ZryOigD7uVlkRX
RgysMhgcgj1pa+aPhb8W5fDTx6Nrssk2jsQsUv3mtf6lPbt29K+k4LiG6t47i3lSaGRQySRsGVge
hBHUUASUUUUAFFFFABRRRQAUUUUAFFFFABSMyxozuwVVGSxOAB60teb/ABs8SPoPgOS1t5Ntzqb/
AGYEHkR4y5/L5f8AgVAHjPxU+Ik/jLWntLOVl0S1ciBBwJmHBkb69vQe5NefUV1HgLwZc+N/Ekem
xMYrZB5l1OB/q4we3+0eg/wBoAxNL0fUtbu/sul2NxeT9dkEZYgepx0Hua7e2+CHjm4iDvp9vBkZ
Cy3KZ/QmvpjQfD2l+GdMTT9JtEtoF67R8zn+8x6k+5rToA+SNU+EHjfS4mlfRmuY1GSbWRZT/wB8
g7v0riZI3ikaORGR1OGVhgg+hFfdtcL8RPhrpvjbTpJY447fWY1zBdAY346I/qp9eo7dwQD5Kr6J
+CvxHm1iP/hGdZnMl7Cm60nc8yoByhPdgOQe4z6c/Pd1az2V3NaXMbRXEEjRyRt1VgcEfnU2lalc
6Nq1pqVm+y4tZVljPuDn8jQB9yUVT0rUYdX0iz1K3/1N3Akyc9AwBx+tXKACiiigAooooAKKKKAC
iiigAooooAKKKKACiiigAooooAKKKKACiiigAooooAKKKKACiiigAooooAKKKKACiiigAooooAKK
KKACiiigAooooAKKKKACiiigAooooAKKKKACiiigAooooAKKKKACiiigAooooAKKKKACiiigAooo
oAK8A/aO/wCQh4f/AOuU/wDNK9/rwD9o7/kIeH/+uU/80oA8PooooAKKSloA+yvh5/yTrw9/14Rf
+giulrmvh5/yTrw9/wBeEX/oIrpaACiiigAooooAKKKKACiiigAooooAKKKKACiiigAooooAKKKK
ACiiigAooooAKKKKACiiigAooooAKKKKACiiigAooooAKKKKACiiigAooooAKKKKACiisnxPq66B
4X1PVWIBtbZ5Ez3bHyj8TgUAfLfxZ17+3/iLqcqtugtW+yQ/SPg/m24/jXFUru0js7sWdjliTyTS
UAe1/s8+H/P1XUvEEqfLbILaAkcb25Y/UKAP+B19CVxfwp0IaB8OtLhZds9yn2ub13ScjPuF2j8K
7SgAooooA8F+LHwhYPN4h8M22VOXu7GMdO5eMfzUfh6DwmvvCvE/il8HRqBm17wxAFuzl7mxTpMe
7IOzeo79ueoB8+V6F8Ofinf+Cp1sroPeaK7fNBn5ocnlo8/mV6H26158yNG7I6lWU4IIwQaSgD7g
0bWtO8QaZFqOl3Udzay9HQ9D3BHUEehq/Xxh4S8aaz4M1L7XpVxhGI863fmKYejD19xyK+nfA/xJ
0TxvbBLaT7NqSrmWxlb5x6lT/EvuPxAoA7KiiigAooooAKKKKACiiigAr55/aLvGfXtFsc/LFavM
B7u2P/ZK+hq+af2hv+R/sP8AsFx/+jZaAPJa+lv2f9Ijs/BNzqZUedfXRG7H8CDAH5l/zr5qr6s+
CP8AyS3T/wDrrN/6MagD0OiiigAooooA+XPjtpMem/ERrmJQq39slw2Om8Eof/QQfxrzKvYv2iP+
Rv0v/rw/9qNXj1AH1j8GLxrz4XaWGOWgaWEnPpIxH6EV31eafAn/AJJnD/19S/zFel0AFFFFABRR
RQAUUUUAFFFFABRRRQAUUUUAFFFFABRRRQAUUUUAFFFFABRRRQAUUUUAFFFFABRRRQAUUUUAFFFF
ABRRRQAUUUUAFFFFABRRRQAUUUUAFFFFABRRRQAUUUUAFFFFABRRRQAUUUUAFFFFABRRRQAUUUUA
FFFFABRRRQAV4B+0d/yEPD//AFyn/mle/wBeAftHf8hDw/8A9cp/5pQB4fRRRQAUUUUAfZXw8/5J
14e/68Iv/QRXS1zXw8/5J14e/wCvCL/0EV0tABRRRQAUUUUAFFFFABRRRQAUUUUAFFFFABRRRQAU
UUUAFFFFABRRRQAUUUUAFFFFABRRRQAUUUUAFFFFABRRRQAUUUUAFFFFABRRRQAUUUUAFFFFABXl
Xx91j7D4Ei05Gw+oXSow9UT5z/48E/OvVa+cf2htUNx4q03TFbKWloZCM9Gkbn9EX86APHq1vC+j
nX/FOl6UASt1cpG+OyZ+Y/guTWTXqvwC0gX3jyXUHXKafas6n0d/kH/jpegD6ZVVRQqqFVRgADAA
paKKACiiigAooooA8z+JHwksvFyyalpnl2etYyWIxHcez46H/a/PPb5o1XSb/RNRl0/UrWS2uojh
o5Bg/Ueo9xX3HXOeLvBOjeNNP+zapb/vUB8m5j4kiPsfT2PFAHxnUlvcTWlxHcW00kM0bBkkjYqy
kdwR0rr/ABv8NNc8EztJPGbrTS2I72Jfl9gw/gP149Ca4ygD3HwN8eJIfL0/xapkj4VdQiX5l/66
KOv1HPsete6afqVlq1jHe6fdRXVtKMpLE4ZT/wDX9q+Gq2vDnizW/Cl79p0e/ktySN8ecxyf7yng
/wA/SgD7Vorx7wl8e9K1Hy7XxHB/ZtyePtEYLQMff+Jf1HvXrVne2uoWsd1ZXMVzbyDKSwuGVh7E
cUAT0UUUAFFFFABXzT+0N/yP9j/2C4//AEbLX0tXzT+0N/yP9h/2C4//AEbLQB5NX1Z8Ef8Aklun
/wDXWb/0Y1fKdfVnwR/5Jbp3/XWb/wBGNQB6HRRRQAUUUUAfOP7RH/I36X/14f8AtRq8er2H9oj/
AJG/S/8Arw/9qNXjtAH1L8Cf+SZw/wDX1N/MV6XXmnwJ/wCSZw/9fU38xXpdABRRRQAUUUUAFFFF
ABRRRQAUUUUAFFFFABRRRQAUUUUAFFFFABRRRQAUUUUAFFFFABRRRQAUUUUAFFFFABRRRQAUUUUA
FFFFABRRRQAUUUUAFFFFABRRRQAUUUUAFFFFABRRRQAUUUUAFFFFABRRRQAUUUUAFFFFABRRRQAU
UUUAFeAftHf8hDw//wBcp/5pXv8AXgH7R3/IQ8P/APXKf+aUAeH0lLRQAUUUUAfZXw8/5J14e/68
Iv8A0EV0tc18PP8AknXh7/rwi/8AQRXS0AFFFFABRRRQAUUUUAFFFFABRRRQAUUUUAFFFFABRRRQ
AUUUUAFFFFABRRRQAUUUUAFFFFABRRRQAUUUUAFFFFABRRRQAUUUUAFFFFABRRRQAUUUUAFfIPxV
1H+0/iZrkucrFP8AZwPTy1CH9VNfXrMFUsxAUDJJPAr4b1K7OoareXrZ3XE7ynP+0xP9aAKlfRv7
PGmeR4X1TU2XDXV0IlOOqxr1/N2/KvnOvrr4S6f/AGd8MdFjxhpYmnY+u9iw/QigDtaKKKACiiig
AooooAKKKKAGSwxXELwzRpJE4KujrlWB7EHrXjfjb4D2eoGS+8LSJZXB5azkP7lv909U+nI+lez0
UAfEGs6Fqnh6/ay1axmtLgdFkXAYeqnow9xxWfX3Bq+iaZr1k1nqtjBd27fwSrnB9QeoPuOa8Y8V
/s+qxkufC19t7izuzx9Fk/oR+NAHg1amieJda8N3P2jR9SuLOQ/eEbfK3+8p4b8QaXXPDGt+Grjy
NY0y4tGzhWdfkb/dYcN+BrKoA9u8PftDXcISHxFpSXCjrcWZ2P8Aih4J+hFepaF8T/CHiAKtrrME
MzceRdHyXz6DdwT9Ca+P6KAPu4EMAQQQRkEd6WvijSPFWv6CR/ZesXlqo/5ZxynYfqvQ/lXb6Z8e
fGNiFW7+w6go4Jng2t+aED9KAPqCvmn9oX/kf7D/ALBcf/o2Wuisf2jYSFXUPDsinu9vchs/8BZR
/OvO/il4ysPHHiW11PToLmGKKyS3dbhVDbg7scbSePmH+FAHEV9WfBH/AJJbp/8A11m/9GNXynX0
j8IvGHhzSPh1Y2eo63Y2tykkpaKaYKwBckcH2oA9eormv+Fh+Dv+hm0v/wACV/xo/wCFh+Dv+hm0
v/wJX/GgDpaK5r/hYfg7/oZtL/8AAlf8aP8AhYfg7/oZtL/8CV/xoA8W/aI/5G/S/wDrw/8AajV4
9XqXxz1vS9c8UadPpV/b3sSWWx3gkDANvY4OPY15bQB9SfAn/kmkP/X1N/MV6XXjXwc8XeHdG+H8
VpqWtWNpcC4lYxTTBWwSMHBr0D/hYfg7/oZtL/8AAlf8aAOlormv+Fh+Dv8AoZtL/wDAlf8AGj/h
Yfg7/oZtL/8AAlf8aAOlormv+Fh+Dv8AoZtL/wDAlf8AGtPSdf0jXklbSdStr1YiBIYJA+0npnH0
NAGlRRRQAUUUUAFFFFABRRRQAUUUUAFFFFABRRRQAUUUUAFFFFABRRRQAUUUUAFFFFABRRRQAUUU
UAFFFFABRRRQAUUUUAFFFFABRRRQAUUUUAFFFFABRRRQAUUUUAFFFFABRRRQAUUUUAFFFFABRRRQ
AUUUUAFFFFABXgH7R3/IQ8P/APXKf+aV7/XgH7R3/IQ8P/8AXKf+aUAeH0UUlAC0UUUAfZXw8/5J
14e/68Iv/QRXS1zXw8/5J14e/wCvCL/0EV0tABRRRQAUUUUAFFFFABRRRQAUUUUAFFFFABRRRQAU
UUUAFFFFABRRRQAUUUUAFFFFABRRRQAUUUUAFFFFABRRRQAUUUUAFFFFABRRRQAUUUUAFFFFAGR4
puvsPhHWrsHBgsZ5Bj1CE18TV9hfFCc23wz19xnm2KcD+8Qv9a+PqACvt/QrL+zvD2m2OMfZrWKH
HptQD+lfFmk2323WbG1Iz51xHHj13MB/WvuOgAooooAKKKKACiiigAooooAKKKKACiiigCK5tre8
t3t7qCKeBxh45UDKw9weDXnPiD4HeEtYLS2Uc2lTnnNq2YyfdGyPwGK9LooA+Ztb+AXijTyz6ZPa
apEOgVvKkP8AwFuP/Hq8+1XwzruhkjVNIvbRRxvlhYKfo3Q/ga+2qQgMCCAQRgg96APhGivszU/A
PhPV8m98P2Du3V0iEbn/AIEuD+tcnf8AwG8GXe424v7InoIbjcB/32GP60AfL9Fe/Xn7OVq2TZeJ
Jo/RZrUP+oYfyrGuP2ddbXP2bW9Pk648xHT6dAaAPGqK9Uk/Z+8Xo2FudJkGM5Wd8fqgqsfgT42B
x5Niff7SP8KAPNKK9K/4UT42/wCeFl/4Eij/AIUT42/54WX/AIEigDzWivSv+FE+Nv8AnhZf+BIo
/wCFE+Nv+eFl/wCBIoA81or0r/hRPjb/AJ4WX/gSKP8AhRPjb/nhZf8AgSKAPNKWvSv+FE+Nv+eF
l/4Eij/hRPjb/nhZf+BIoA81or0r/hRPjb/nhZf+BI/wrn/Ffw917wZa29xq8dusdw5RPKlDnIGa
AOVr3/8AZx/5B/iD/rrB/J68Ar3/APZx/wCQf4g/66wfyegD3CiiigAooooAKKKKACiiigAooooA
KKKKACiiigAooooAKKKKACiiigAooooAKKKKACiiigAooooAKKKKACiiigAooooAKKKKACiiigAo
oooAKKKKACiiigAooooAKKKKACiiigAooooAKKKKACiiigAooooAKKKKACvAP2jv+Qh4f/65T/zS
vf68A/aO/wCQh4f/AOuU/wDNKAPD6SlooAKKKKAPsr4ef8k68Pf9eEX/AKCK6Wua+Hn/ACTrw9/1
4Rf+giuloAKKKKACiiigAooooAKKKKACiiigAooooAKKKKACiiigAooooAKKKKACiiigAooooAKK
KKACiiigAooooAKKKKACiiigAooooAKKKKACiiigAooooA4H4zyiP4U6wMkFzAox/wBdkP8AIGvk
6vqz43f8kt1D/rrD/wCjFr5ToA3vA8P2jx94eiwCDqNuSD3AkUn9K+0a+NvhyjP8R/DwUZIvozj2
Byf0r7JoAKKKKACiiigAooooAKKKKACiiigAooooAKKKKACiiigAooooAKKKKACiiigAooooAKKK
KACiiigAooooAK8W/aL/AOQBov8A19P/AOg17TXi37Rf/IA0X/r6f/0GgD55r3/9nH/kH+IP+usH
8nrwCvf/ANnH/kH+IP8ArrB/J6APcKKKKACiiigAooooAKKKKACiiigAooooAKKKKACiiigAoooo
AKKKKACiiigAooooAKKKKACiiigAooooAKKKKACiiigAooooAKKKKACiiigAooooAKKKKACiiigA
ooooAKKKKACiiigAooooAKKKKACiiigAooooAK8A/aO/5CHh/wD65T/zSvf68A/aO/5CHh//AK5T
/wA0oA8PoopKAFpKWkoA+y/h5/yTrw9/14Rf+giulrmvh5/yTrw9/wBeEX/oIrpaACiiigAooooA
KKKKACiiigAooooAKKKKACiiigAooooAKKKKACiiigAooooAKKKKACiiigAooooAKKKKACiiigAo
oooAKKKKACiiigAooooAKKKKAPPPjd/yS3UP+usP/oxa+U6+sPjTGH+FOrsSf3bQMP8Av8g/rXyf
QB03w6Yr8RvDxUkH7dEOPQtg19k18ZeApPK+IXh1sZzqMC/m4H9a+zaACiiigAooooAKKKKACiii
gAooooAKKKKACiiigAooooAKKKKACiiigAooooAKKKKACiiigAooooAKKKKACvFv2i/+QBov/X0/
/oNe014t+0X/AMgDRf8Ar6f/ANBoA+ea9/8A2cf+Qf4g/wCusH8nrwCvf/2cf+PDxB/11g/k9AHu
FFFFABRRRQAUUUUAFFFFABRRRQAUUUUAFFFFABRRRQAUUUUAFFFFABRRRQAUUUUAFFFFABRRRQAU
UUUAFFFFABRRRQAUUUUAFFFFABRRRQAUUUUAFFFFABRRRQAUUUUAFFFFABRRRQAUUUUAFFFFABRR
RQAUUUUAFeAftHf8hDw//wBcp/5pXv8AXgH7R3/IQ8P/APXKf+aUAeH0UUUAFFFFAH2V8PP+SdeH
v+vCL/0EV0tc18PP+SdeHv8Arwi/9BFdLQAUUUUAFFFFABRRRQAUUUUAFFFFABRRRQAUUUUAFFFF
ABRRRQAUUUUAFFFFABRRRQAUUUUAFFFFABRRRQAUUUUAFFFFABRRRQAUUUUAFFFFABRRRQBxvxXi
874X68nHEKtz/sup/pXyFX2f45t/tXgHxBCBknT5yo9SEJH6ivi+gDW8MTfZ/FmjT5I8u+gfI6jD
g19tV8JQytDOkq43IwYZ9RX3XG6yxrIhyrgMPoaAHUUUUAFFFFABRRRQAUUUUAFFFFABRRRQAUUU
UAFFFFABRRRQAUUUUAFFFFABRRRQAUUUUAFFFFABRRRQAV4t+0X/AMgDRf8Ar6f/ANAr2mvFv2i/
+QBov/X0/wD6DQB8817/APs4/wDIP8Qf9dYP5PXgFe//ALOP/IP8Qf8AXWD+T0Ae4UUUUAFFFFAB
RRRQAUUUUAFFFFABRRRQAUUUUAFFFFABRRRQAUUUUAFFFFABRRRQAUUUUAFFFFABRRRQAUUUUAFF
FFABRRRQAUUUUAFFFFABRRRQAUUUUAFFFFABRRRQAUUUUAFFFFABRRRQAUUUUAFFFFABRRRQAV4B
+0d/yEPD/wD1yn/mle/14B+0d/yEPD//AFyn/mlAHh9FFFABRRSUAfZfw8/5J14e/wCvCL/0EV0t
c18PP+SdeHv+vCL/ANBFdLQAUUUUAFFFFABRRRQAUUUUAFFFFABRRRQAUUUUAFFFFABRRRQAUUUU
AFFFFABRRRQAUUUUAFFFFABRRRQAUUUUAFFFFABRRRQAUUUUAFFFFABRRRQBBe24u7C4tj0miaM/
iCP618MOrI7IwwynBB7Gvu6vivxjY/2b411uz24WK+mVB/s7zt/TFAGJX2p4Pu/t/gvQ7rOTLYQs
312DP65r4rr6x+DN+L74X6WC2XtzJA/thyR/46VoA76iiigAooooAKKKKACiiigAooooAKKKKACi
iigAooooAKKKKACiiigAooooAKKKKACiiigAooooAKKKKACvFv2i/wDkAaL/ANfT/wDoNe014t+0
X/yANF/6+n/9BoA+ea9//Zx/5B/iD/rrB/J6+f6+gP2cf+Qf4g/66wfyegD3CiiigAooooAKKKKA
CiiigAooooAKKKKACiiigAooooAKKKKACiiigAooooAKKKKACiiigAooooAKKKKACiiigAooooAK
KKKACiiigAooooAKKKKACiiigAooooAKKKKACiiigAooooAKKKKACiiigAooooAKKKKACvAP2jv+
Qh4f/wCuU/8ANK9/rwD9o7/kIeH/APrlP/NKAPD6KKKACiiigD7K+Hn/ACTrw9/14Rf+giulrmvh
5/yTrw9/14Rf+giuloAKKKKACiiigAooooAKKKKACiiigAooooAKKKKACiiigAooooAKKKKACiii
gAooooAKKKKACiiigAooooAKKKKACiiigAooooAKKKKACiiigAooooAK+U/jbp32D4m3sgXC3kUV
wv8A3ztJ/NDX1ZXgn7Rml4m0TV1UYKyW0h+mGX+b0AeF19C/s66l5uhazpZbm3uUnUH0dcH/ANF/
rXz1XqPwF1UWPxBayZsLf2rxAf7a4cforfnQB9PUUUUAFFFFABRRRQAUUUUAFFFFABRRRQAUUUUA
FFFZWo+JtC0gsNR1mwtWU4KzXCq35E5oA1aK4K9+MvgWyyP7Z89x/DBbyN+u3H61gXX7QvheLItt
O1WcjuY0RT/48T+lAHrlFeGT/tHW6n/R/DMrjPWS8C/yQ1nyftGaiceV4etV9d1wzZ/QUAfQdFfO
b/tE6+XJj0bTVXsGMhP57hTf+GiPEX/QI0v8pP8A4qgD6Oor5x/4aI8Q/wDQI0v8pP8A4qj/AIaI
8Q/9AjS/yk/+KoA+jqK+cf8AhojxD/0CNL/KT/4qj/hojxD/ANAjS/yk/wDiqAPo6ivnH/hojxF/
0CNL/KT/AOKo/wCGiPEP/QI0v8pP/iqAPo6ivnH/AIaI8Rf9AjS/yk/+Ko/4aI8Q/wDQI0v8pP8A
4qgD6Orxb9ov/kAaL/19P/6DXNf8NEeIv+gRpf5Sf/FVynjj4m6n47srS1v7K0t1tpDIpg3ZJIxz
kmgDia9//Zx/5B/iD/rrB/J68Ar3/wDZx/5B/iD/AK6wfyegD3CiiigAooooAKKKKACiiigAoooo
AKKKKACiiigAooooAKKKKACiiigAooooAKKKKACiiigAooooAKKKKACiiigAooooAKKKKACiiigA
ooooAKKKKACiiigAooooAKKKKACiiigAooooAKKKKACiiigAooooAKKKKACvAP2jv+P/AMP/APXK
f+aV7/XgH7R3/IQ8P/8AXKf+aUAeHUtFFABRRRQB9lfDz/knXh7/AK8Iv/QRXS1zXw8/5J14e/68
Iv8A0EV0tABRRRQAUUUUAFFFFABRRRQAUUUUAFFFFABRRRQAUUUUAFFFFABRRRQAUUUUAFFFFABR
RRQAUUUUAFFFFABRRRQAUUUUAFFFFABRRRQAUUUUAFFFFABXn3xo0j+1vhrfOq7pbF0uk/4CcN/4
6zV6DVe/s4tR065sZxmG5iaGQeqsCD+hoA+GK1fDOrtoPijTNVBIFrcpI2O6g/MPxGRVPUrGbS9T
u9PuBia2meGQf7Skg/yqtQB92o6yIrowZGGVIPBFOri/hTrv9v8Aw60uZn3T2yfZJs9QycDPuV2n
8a7SgAooooAKKKKACiiigAoormPFHxA8N+EEI1S/X7TjK2sPzyn/AICOn1OBQB09VNR1TT9ItTda
le29pAOsk8gQfr3r558TfH3XNRLwaDbR6ZAcgSviWYj8flX8j9a8r1DVL/VrprrUbye7nbrJPIXP
0ye1AH0lrnx58K6YWj05LrVJR0MSeXHn/ebn8lNedax8fvFF8WXTLez02PswTzpB+LfL/wCO15RR
QBuap4y8S60T/aOuX86nrGZiE/75GB+lYdFXtO0XVdXfZpum3d42elvC0mPyFAFGkrvtO+DXjjUQ
rHSRaxk/fupkTH/Aclv0rqLL9nbW5APt2t6fBnr5KPLj8wtAHjVJX0Ha/s56emPtfiK6l9fKt1j/
AJlq8z+KPgyw8DeJbXTNPnuZ45bJbhmuCpO4u68YA4wo/WgDiaKK+gPhZ8NvCXiPwFZ6nq2k/aLy
SSVXk+0ypkByBwrAdB6UAfP9FfWf/CmfAH/QA/8AJyf/AOLo/wCFM+AP+gB/5OT/APxdAHyZRX1n
/wAKZ8Af9AD/AMnJ/wD4uj/hTPgD/oAf+Tk//wAXQB8mUV6R8ZvC2i+E/EdhaaJZfZYJbTzHXzXf
Lb2GcsSegFeb0AFFe9/Cf4c+FPE3geLUdX0r7TdtcSIZPtEqcA8DCsB+ldx/wpnwB/0AP/Jyf/4u
gD5Mor6z/wCFM+AP+gB/5OT/APxdH/CmfAH/AEAP/Jyf/wCLoA+TK9//AGcf+Qf4g/66wfyeu0/4
Uz4A/wCgB/5OT/8AxddB4c8H6F4SjuI9Dsfsi3BVpR5zybiM4++xx1PSgDcooooAKKKKACiiigAo
oooAKKKKACiiigAooooAKKKKACiiigAooooAKKKKACiiigAooooAKKKKACiiigAooooAKKKKACii
igAooooAKKKKACiiigAooooAKKKKACiiigAooooAKKKKACiiigAooooAKKKKACiiigArwD9o7/kI
eH/+uU/80r3+vAP2jv8AkIeH/wDrlP8AzSgDw+iiigAooooA+yvh5/yTrw9/14Rf+giulrmvh5/y
Trw9/wBeEX/oIrpaACiiigAooooAKKKKACiiigAooooAKKKKACiiigAooooAKKKKACiiigAooooA
KKKKACiiigAooooAKKKKACiiigAooooAKKKKACiiigAooooAKKKKACiiigD5d+OegHSfHzX6Ji31
OITAjpvXCuP0B/4FXmVfUXxx8O/2z4Ea/iTdc6XJ54wOfLPDj6Yw3/Aa+XaAPaP2evEP2bWdQ8Py
viO7j+0QAn/lonDAe5U5/wCAV9D18ReHtZm8PeIbDV7fJktJlkwDjcP4l/EZH419rWV5BqFhb3ts
4e3uIlljYd1YZB/I0AT0UUUAFFFIzKilmYKqjJJOABQAtYfiXxdonhGx+1axepDkHy4h80kp9FXq
fr0Hc15r49+OVpppl03wt5d3djKvesMxRn/YH8Z9+n1rwDUtTvtYvpL7UbuW6upDlpZWLE//AFva
gD0rxj8cdc1xntdDDaTYnjepzO492/h/4Dz7mvLZJHlkaSR2d2OWZjkk+pNNo78UAFFeheE/g54m
8TBLieEaXYtz510pDMP9lOp/HA969u8MfB7wp4bCSvaf2leL/wAtrwBgD/sp90fkT70AfOPh7wJ4
m8UFW0rSZ5ISf+Phx5cX/fTYB/DJr1TQv2dmIWTxBrIX1gsVz/4+w/8AZa94ACgAAAAYAHaloA47
Rvhb4M0Pa0GiQTyj/lrd/vmz64bIB+gFddHGkMaxxIqIowqqMAfhT6KACiiigAr5p/aG/wCR/sP+
wXH/AOjZa+lq+af2hf8Akf7D/sFx/wDo2WgDyavqz4I/8kt0/wD66zf+jGr5Tr6s+CP/ACS3Tv8A
rrN/6MagD0OiiigAooooA+cf2iP+Rv0v/rw/9qNXj1ew/tEf8jfpf/Xh/wC1Grx6gD6k+BP/ACTO
H/r6m/mK9LrzT4E/8kzh/wCvqb+Yr0ugAooooAKKKKACiiigAooooAKKKKACiiigAooooAKKKKAC
iiigAooooAKKKKACiiigAooooAKKKKACiiigAooooAKKKKACiiigAooooAKKKKACiiigAooooAKK
KKACiiigAooooAKKKKACiiigAooooAKKKKACiiigAooooAKKKKACvAP2jv8AkIeH/wDrlP8AzSvf
68A/aO/5CHh//rlP/NKAPD6KKKAEpaKKAPsr4ef8k68Pf9eEX/oIrpa5r4ef8k68Pf8AXhF/6CK6
WgAooooAKKKKACiiigAooooAKKKKACiiigAooooAKKKKACiiigAooooAKKKKACiiigAooooAKKKK
ACiiigAooooAKKKKACiiigAooooAKKKKACiiigAooooAiubeK7tZbadBJDMhjkQ9GUjBH5V8W+Kt
Bm8M+KNQ0ebJNtMVRiPvoeVb8VIP419r14b+0F4VMtvZ+KLaPJhxbXeP7pPyN+BJH/AloA8Cr6S+
Avir+0/DM2gXEmbnTW3RAnloWOf/AB1sj6Fa+bK6TwJ4ok8H+L7LVhuMCt5dyi/xxNww+o6j3AoA
+zKKjgniubeOeCRZIZUDo6nIZSMgj8KwPGPjXSfBOkm91GTdK+RBbIR5kzeg9B6noPyBANLW9c03
w7pcupardJbWsfVm6k9gB1JPoK+ZviD8WdU8YySWNlvsdGzgQg4eYeshH/oI4+tc34w8aav401U3
upTYjXIgtkP7uFfQD19SeT+QrnqACiprW0uL+7itbSCSe4lbbHFGpZmPoAK968A/AuG3EepeLQs0
vDJp6N8i/wDXQj7x9hx656UAeW+Dvhx4g8aShrK38ixBw97OCsY9QO7H2H44r6H8G/Cnw54Q8u4W
H7dqS8/a7lQSp/2F6L+p967eGGK3hSGCNIoo1CoiKFVQOgAHQU+gAooooAKKKKACiiigAooooAK+
af2hf+R/sf8AsFx/+jZa+lq+af2hv+R/sP8AsFx/+jZaAPJq+rPgj/yS3T/+us3/AKMavlKvq34I
/wDJLdP/AOus3/oxqAPQ6KKKACiiigD5x/aI/wCRv0v/AK8P/ajV49XsP7RH/I36X/14f+1Grx2g
D6l+BP8AyTSH/r6m/mK9LrzT4E/8k0h/6+pv5ivS6ACiiigAooooAKKKKACiiigAooooAKKKKACi
iigAooooAKKKKACiiigAooooAKKKKACiiigAooooAKKKKACiiigAooooAKKKKACiiigAooooAKKK
KACiiigAooooAKKKKACiiigAooooAKKKKACiiigAooooAKKKKACiiigAooooAK8A/aO/5CHh/wD6
5T/zSvf68A/aO/5CHh//AK5T/wA0oA8PpKWigAooooA+yvh5/wAk68Pf9eEX/oIrpa5r4ef8k68P
f9eEX/oIrpaACiiigAooooAKKKKACiiigAooooAKKKKACiiigAooooAKKKKACiiigAooooAKKKKA
CiiigAooooAKKKKACiiigAooooAKKKKACiiigAooooAKKKKACiiigAqlq+l2ut6Pd6Xeput7qJon
HcAjqPcdR7irtFAHxBr2jXPh7Xr3SLwYntJTGxxgMOzD2IwR7Gs6voP4+eDTc2UPiqzjzLbgQ3gU
dYyflf8AAnB9iPSvn2gD2rwH8ZLfw78Priw1JXuL+xISwj/56o2cAnsFI5PoQBXlPiDxDqfijV5d
T1a4M1xJwOyovZVHYD/PNZdFABW54V8Jat4w1ZbDSrfeRzLM3EcS+rH+nU9q1fAPw71Px1qOIs2+
mxNi4vGXIX/ZUfxN7du/bP1R4d8OaX4W0mPTdJtlhgTlj1aRu7Me5/8A1dKAMPwL8ONH8D2gNugu
dSdcTXsi/MfZR/CvsOvcmuyoooAKKKKACiiigAooooAKKKKACiiigAr5p/aG/wCR+sP+wXH/AOjZ
a+lq+af2hv8Akf7D/sFx/wDo2WgDyavqz4I/8kt0/wD66zf+jGr5Tr6s+CP/ACS3T/8ArrN/6Mag
D0OiiigAooooA+cf2iP+Rv0v/rw/9qNXj1ew/tEf8jfpf/Xh/wC1Grx2gD6l+BP/ACTSH/r6l/mK
9LrzT4E/8k0h/wCvqb+Yr0ugAooooAKKKKACiiigAooooAKKKKACiiigAooooAKKKKACiiigAooo
oAKKKKACiiigAooooAKKKKACiiigAooooAKKKKACiiigAooooAKKKKACiiigAooooAKKKKACiiig
AooooAKKKKACiiigAooooAKKKKACiiigAooooAKKKKACvAP2jv8AkIeH/wDrlP8AzSvf68A/aO/5
CHh//rlP/NKAPD6KKKACiiigD7K+Hn/JOvD3/XhF/wCgiulrmvh5/wAk68Pf9eEX/oIrpaACiiig
AooooAKKKKACiiigAooooAKKKKACiiigAooooAKKKKACiiigAooooAKKKKACiiigAooooAKKKKAC
iiigAooooAKKKKACiiigAooooAKKKKACiiigAooooAgu7SC/s57O6iWW3njaOSNhwykYI/Kvjrx1
4TuPBviq60qUM0GfMtpT/wAtIj90/Ucg+4NfZlcF8V/Aw8ZeF2a2jzqtiDLakDlx/FH+OOPcD3oA
+Ta7v4b/AA3vPHOpebLvt9Hgb9/cAcuf7iere/b8gYfh38PL3xvrLRtvt9NtmH2u4K8j/YX/AGj+
nU9gfq/TdNs9H06DT9Pt0t7WBdkcaDgD+p9T3oATS9KsdF02HT9Nto7a1hGEjQcD/En1NXKKKACi
iigAooooAKKKKACiiigAooooAKKKKACvmn9ob/kf7D/sFx/+jZa+lq+af2hv+R/sP+wXH/6NloA8
mr6s+CP/ACS3T/8ArrN/6MavlKvq34I/8kt0/wD66zf+jGoA9DooooAKKKKAPnH9oj/kb9L/AOvD
/wBqNXj1ew/tEf8AI36X/wBeH/tRq8eoA+pPgT/yTOH/AK+pv5ivS680+BP/ACTOH/r6m/mK9LoA
KKKKACiiigAooooAKKKKACiiigAooooAKKKKACiiigAooooAKKKKACiiigAooooAKKKKACiiigAo
oooAKKKKACiiigAooooAKKKKACiiigAooooAKKKKACiiigAooooAKKKKACiiigAooooAKKKKACii
igAooooAKKKKACiiigArwD9o7/kIeH/+uU/80r3+vAP2jv8AkIeH/wDrlP8AzSgDw+kpaKAEpaKK
APsr4ef8k68Pf9eEX/oIrpa5r4ef8k68Pf8AXhF/6CK6WgAooooAKKKKACiiigAooooAKKKKACii
igAooooAKKKKACiiigAooooAKKKKACiiigAooooAKKKKACiiigAooooAKKKKACiiigAooooAKKKK
ACiiigAooooAKKKKACiiigCG2tLazR0toIoVd2kYRoFDOxyzHHcnqamoooAKKKKACiiigAooooAK
KKKACiiigAooooAKKKKACvmn9ob/AJH6x/7Bcf8A6Nlr6Wr5p/aG/wCR/sP+wXH/AOjZaAPJq+rP
gj/yS3T/APrrN/6MavlOvqz4I/8AJLdO/wCus3/oxqAPQ6KKikuIISBLNGhIyAzAUAS0U1JElXfG
6up7qcinUAfOP7RH/I36X/14f+1Grx6vYf2iP+Rv0v8A68P/AGo1eO0AfUvwJ/5JpD/19TfzFel1
5p8Cf+SaQ/8AX1N/MV6XQAUUUUAFFFFABRRRQAUUUUAFFFFABRRRQAUUUUAFFFFABRRRQAUUUUAF
FFFABRRRQAUUUUAFFFFABRRRQAUUUUAFFFFABRRRQAUUUUAFFFFABRRRQAUUUUAFFFFABRRRQAUU
UUAFFFFABRRRQAUUUUAFFFFABRRRQAUUUUAFFFFABXgH7R3/ACEPD/8A1yn/AJpXv9eAftHf8hDw
/wD9cp/5pQB4fRRSUALRRRQB9lfDz/knXh7/AK8Iv/QRXS1zXw8/5J14e/68Iv8A0EV0tABRRRQA
UUUUAFFFFABRRRQAUUUUAFFFFABRRRQAUUUUAFFFFABRRRQAUUUUAFFFFABRRRQAUUUUAFFFFABR
RRQAUUUUAFFFFABRRRQAUUUUAFFFFABRRRQAUUUUAFFFFABRRUN3dwWFnNd3UqxW8CGSWRjwqgZJ
P4UAJd3dtYWkt3eTx29vEu6SWVgqqPUk1494o/aB0+yle28OWBvnU4+1XBKRZ9l+8w+u2vMPiP8A
Ea+8b6o8cbyQ6NC/+j22cbsfxv6sf06epPDUAeh3/wAbPHN65Mepw2aH+C3tkx+bAn9app8XfHcb
hh4glJHZoIiPyK1xNJQB7DoX7QWu2kqprVhbX8H8TxDyZB791P0wPrXtfhPx1oPjO2Mmk3eZkGZL
aUbZY/qvce4yPevjSrWnajeaTfw32n3MltdQtujljOCD/ntQB9y1y/i/x/oPgu23anc7rlxmK0h+
aV/w7D3OBXmMvx+B8Dq0dsB4lYmIrt/dLx/rf8F9fbr4dfX11qV7Le31xJcXMzbpJZGyzGgD1DxB
8fPEuoOyaRDb6VB/CwUSy/iWG38l/GuDvfGfifUWJu/EGpyg/wAJunC/kDisOr2n6LqurZ/s3TL2
8xwfs1u0mP8AvkGgB8fiDWoX3xaxqCMP4luXB/nXS6P8W/Gujuu3WZbuMdY70ecG+pPzfkRWRceB
/FdrH5k3hvVUTqW+yOQPrgcVhOjxuySKyOpwVYYIoA+j/CPx50jVpI7TxBANLuW4E6sWgY+/dPxy
PevW45EmiWWJ1eNwGVlOQwPQg18J16J8NvilfeDbuOxvnkudDdsPETloM/xJ/Veh+tAH1XXzT+0N
/wAj/Yf9guP/ANGy19B3fiDSrHQG12e9iXTBEJhcA5VlPTHqTkYA65r5P+IvjP8A4TnxQdTS1+zQ
RQi3gQnLFAzMC3bJLHp04HPUgHJ12mkfFPxL4f8ADEGhaRNb2kERc+cIg0jbmJPLZA69hXF0UAbG
oeLfEWrEm/1zULgH+F7htv4LnArHJJOSck9619M8K+INaVX03Rb+6jbpJFbsU/76xj9a34fhF47n
xs8PSjjPzzxJ/wChMKAOMhnmt5BJBK8TjoyMVP5iuk0v4i+MNHK/ZPEF9tXok0nmoP8AgL5FWbj4
V+OLZSz+Hbogf88yrn8lJrmb7S9Q0uXy9QsLq0k/u3ELRn8mAoA2PF/jTU/Gt5aXeqpbie3g8kNC
hXeMk5Iyeee3Fc7RRQB9SfAn/kmcP/X1N/MV6XXzv8GfiXaaKkXhfVUSG2mmLW93nAV2P3X9iejd
u/qPY/G/jOw8EaA+o3f7yZvktrcHDTP6ewHUnt9cCgDU1vXtL8Oac9/q17Fa26fxOeWPooHLH2Fe
I+J/2g7mSR4PDOnpFGOPtV4Nzn3VAcD8SfoK8p8T+KtW8Xas+o6tcGSQ8RxrxHEv91R2H6nvmsWg
DpdR+Ifi/VZC914i1Dk8rDMYk/75TA/Sska7q6sCNVvgQcgi4fj9ags9PvdRm8mxs7i6l/uQRM7f
kBWw3gPxcsPmnwzq4X/rzkz+WM0AWdN+JHjLSWU23iG+YA8JPJ5y/TD5r0vwv+0HIHjt/E+nqyHg
3dmMEe7Iev4EfSvELm1uLKZoLqCWCZescqFWH4GoqAPuHSdX0/XdOjv9Lu4rq1k+7JGcjPoe4Pse
avV8aeC/G2qeCdYW9sHLwOQLi1ZvkmX39COx7fTIPoXxI+NB1nT4tL8MyTW9vPEGu5yNsmWHMQ9M
dyOvQcdQD0Lxj8ZfD/heWSztM6rqCHDRQOBGh9GfkZ9gD74ryPVfjt4yvpG+xy2mnR9lggDnHuX3
c/QCvM6KAO0/4W347/6GGb/v1H/8TW5pXx68X2Mg+3fY9Rjz8wlhEbfgUwB+INeX0UAfVfg74xeH
fFUsdnOW0zUXOFguGBRz6I/Qn2OD6A16JXwhXvnwb+KM93cQ+F9euDJIwxY3UjfMx/55sT1Pofw9
KAPc6KKKACiiigAooooAKKKKACiiigAooooAKKKKACiiigAooooAKKKKACiiigAooooAKKKKACii
igAooooAKKKKACiiigAooooAKKKKACiiigAooooAKKKKACiiigAooooAKKKKACvAP2jv+P8A8P8A
/XKf+aV7/XgH7R3/ACEPD/8A1yn/AJpQB4fRRRQAUUUUAfZXw8/5J14e/wCvCL/0EV0tc18PP+Sd
eHv+vCL/ANBFdLQAUUUUAFFFFABRRRQAUUUUAFFFFABRRRQAUUUUAFFFFABRRRQAUUUUAFFFFABR
RRQAUUUUAFFFFABRRRQAUUUUAFFFFABRRRQAUUUUAFFFFABRRRQAUUUUAFFFFABRRRQAV41+0B4m
ksdDsvD9vIVe/Yy3GD/yyQjAPsW5/wCAV7LXyx8c7xrr4nXUJbItbeGEDPQFd/8A7PQB5vXafDr4
e3njvVmTe1vptuQbm5A5GeiL6sf06nsDxdfXfwo0WLRfhxpCxoBJdwi8lbuzSDcCfou0fhQBpaB4
F8NeGoFj03SbdHA5nkQPK31c8/gOK3Lm0tryIxXVvFPGeqSoGB/A1NRQB5J4++CmlatZzX3hu3Sw
1JAWFvH8sM/tjoh9CMD1Hevm6aKS3mkhmjaOWNijo4wVYcEEdjX3ZXy38c9Fi0r4hPcQIFTULdbl
gOm/JVvz25+poA80qSCCW6uI7eCNpJpWCIiDJZicAAVHXtX7P/hSK91C88S3UYZbNvItcjgSEZZv
qFIH/AqAOm8A/BHTtKgi1DxNEl9qDAMLVuYYfYj+M/Xj2PWvXIYYreFYYY0iiQYVEUBVHsBT6KAC
sHxJ4N0DxXbNFq+nRTPjCzqNsqfRxz+HT2reooA+SPiL8Nr7wJfLIrNdaTO2ILnHIPXY/o2PwPbu
Bw9fbfiPQrTxL4fvNIvVBhuYyu7GSjfwsPcHB/CvizULGfTNSurC5XbPbTNDIPRlJB/UUAXZ/Emq
3Phu18Py3btpttM00cPozf0HJHpuPrWVRWx4W8OXfivxHaaPZ8STv88hGRGg5Zj9B+fTvQBoeCvA
er+ONRMGnoIraIjz7uQHZEP6t6AfoOa+jvCnwo8L+F443Fkl/fKObq7UOc+qqeF/Dn3NdNoGg6f4
a0a30rTIRFbwrj/ac92Y9ya06AE6UtFFABUN1aW19btb3dvFcQP96OZA6n6g8VNRQB5D4z+BWk6p
FJd+GyNOveT9nJJgkPp6p+HHtXzzqml32i6lNp+o20ltdQtteNxyP8QexHBr7krzz4seAIvGGgNe
WkQGs2SFoGA5lUcmM+ue3ofqaAPlOtXWvEmq+IFsV1O6ecWVuLeHceijufUnjJ6nA9KyiCDgjBHW
igAr274afBZNRtYNb8UK4t5AHt7AEqXU9GkI5APZRz6+lcd8IfCkXinxxCt3GJLGxT7TMpHDkEBV
P1Yg47gGvrKgCtYadZaXaLa6faQWtun3Y4Ywij8BVmiigDP1fQ9L1+zNpqthb3kJ/hlQHb7g9Qfc
V87/ABO+EMnhaKTWdEMk+kg/vYm5e2z3z/Evv1HfPWvpimTQx3EEkE0ayRSKUdGGQykYII9MUAfC
VLXSePfDf/CJ+NNQ0pM/Z0fzLcnvG3K/lnH1Brm6AN3wj4T1Dxlr8WlaeACRvmmYfLCg6sf6DuSK
+ofC/wAMPC/he2jEOnRXd2B813dIJHJ9Rnhfw/WuV/Z/0WOz8G3OqlR59/cld2P+WacAf99bq9bo
AjeCKSHyXiRosY2MoK4+lcB4w+D/AIc8TW0klnaxaXqOMpPbJtRj/toMA/Uc+9eh0UAfD2s6Re6B
rF1peoxeVdWz7HXsfQj1BGCD6GqcM0lvNHNDI0csbBkdTgqRyCDXuP7ROjRJcaPrcaASSh7aYgfe
xhk/m36V4ZQB9oeCfEI8U+DtN1clfNnixMF7SL8r8duQce2K368h/Z6vGm8GahaMSfs98WX2DIvH
5g/nXr1ABRRRQAUUUUAFFFFABRRRQAUUUUAFFFFABRRRQAUUUUAFFFFABRRRQAUUUUAFFFFABRRR
QAUUUUAFFFFABRRRQAUUUUAFFFFABRRRQAUUUUAFFFFABRRRQAUUUUAFFFFABXgH7R3/ACEPD/8A
1yn/AJpXv9eAftHf8hDw/wD9cp/5pQB4fRRRQAUUUUAfZXw8/wCSdeHv+vCL/wBBFdLXNfDz/knX
h7/rwi/9BFdLQAUUUUAFFFFABRRRQAUUUUAFFFFABRRRQAUUUUAFFFFABRRRQAUUUUAFFFFABRRR
QAUUUUAFFFFABRRRQAUUUUAFFFFABRRRQAUUUUAFFFFABRRRQAUUUUAFFFFABRRRQAV8mfGb/krG
t/8AbD/0RHX1nXyX8Zv+Ssa3/wBsP/REdAHCV9o+CP8AkQPDn/YLtv8A0UtfF1faPgj/AJEDw5/2
C7b/ANFLQBvUUUUAFfOP7RH/ACN+lf8AXh/7Uavo6vnH9oj/AJG/S/8Arw/9qNQB49X1R8DYUi+G
No6jmW4mdvru2/yUV8r19WfBH/klun/9dZv/AEY1AHodFFFABRRRQAV8g/FaJIfihryouAZw34lF
J/Umvr6vkT4t/wDJUtd/66p/6LWgDi6+hP2evDqwaTqHiKVP3tzJ9mhJHRFwWI+rED/gFfPdfYXw
xsBp3w00GEDG+1E5/wC2hL/+zUAdbRRRQAUUUUAFFFFABRRRQB8lfF7w8vh74h3ywpttr0C8iHpv
J3D/AL7DfhiuFr3n9o2wXZoOoAfMDLA/uPlZf/ZvzrwagD3v9nGFPs/iGfH7wvAmfbDn+te6V4f+
zj/x4eIP+usH8nr3CgAooooAKKKKAPm79oeJF8aabKqgO+ngMR3xI+P515DXsP7RH/I36X/14f8A
tRq8eoA+rPgj/wAkt0//AK6zf+jGr0OvPPgj/wAkt0//AK6zf+jGr0OgAooooA8e/aI/5FDS/wDr
/wD/AGm1fOFfR/7RH/IoaX/1/wD/ALTavnGgD6G/Z0/5AGtf9fSf+g17TXi37On/ACANa/6+k/8A
Qa9poAKKKKACiiigAooooAKKKKACiiigAooooAKKKKACiiigAooooAKKKKACiiigAooooAKKKKAC
iiigAooooAKKKKACiiigAooooAKKKKACiiigAooooAKKKKACiiigAooooAK8A/aO/wCQh4f/AOuU
/wDNK9/rwD9o7/kIeH/+uU/80oA8OopaKACiiigD7K+Hn/JOvD3/AF4Rf+giulrmvh5/yTrw9/14
Rf8AoIrpaACiiigAooooAKKKKACiiigAooooAKKKKACiiigAooooAKKKKACiiigAooooAKKKKACi
iigAooooAKKKKACiiigAooooAKKKKACiiigAooooAKKKKACiiigAooooAKKKKACvkv4zf8lY1v8A
7Yf+iI6+tK+S/jN/yVjW/wDth/6IjoA4SvtHwR/yIHhz/sF23/opa+Lq+0fBH/IgeHP+wXbf+ilo
A3qKKKACvnH9oj/kb9L/AOvD/wBqNX0dXzj+0R/yN+l/9eH/ALUagDx6vqz4I/8AJLdP/wCus3/o
xq+U6+rPgj/yS3T/APrrN/6MagD0OiiigAooooAK+RPi1/yVLXf+uqf+i1r67r5E+LX/ACVLXf8A
rqn/AKLWgDi6+2PCgC+D9EAAAFhAAB/1zWvievtnwt/yKGi/9eEH/otaANaiiigAooooAKKKKACi
iigDx79oj/kUNL/6/wD/ANptXzjX0d+0R/yKGl/9f/8A7TavnCgD6A/Zx/5B/iD/AK6wfyevcK8P
/Zx/5B/iD/rrB/J69woAKKKKACiiigD5x/aI/wCRv0v/AK8P/ajV49XsP7RH/I36X/14f+1Grx6g
D6s+CP8AyS3T/wDrrN/6MavQ688+CP8AyS3T/wDrrN/6MavQ6ACiiigDx79oj/kUNL/6/wD/ANpt
XzjX0d+0R/yKGl/9f/8A7TavnGgD6G/Z0/5AGtf9fSf+g17TXi37On/IA1r/AK+k/wDQa9poAKKK
KACiiigAooooAKKKKACiiigAooooAKKKKACiiigAooooAKKKKACiiigAooooAKKKKACiiigAoooo
AKKKKACiiigAooooAKKKKACiiigAooooAKKKKACiiigAooooAK8A/aO/5CHh/wD65T/zSvf68A/a
O/5CHh//AK5T/wA0oA8PooooAKKKKAPsr4ef8k68Pf8AXhF/6CK6Wua+Hn/JOvD3/XhF/wCgiulo
AKKKKACiiigAooooAKKKKACiiigAooooAKKKKACiiigAooooAKKKKACiiigAooooAKKKKACiiigA
ooooAKKKKACiiigAooooAKKKKACiiigAooooAKKKKACiiigAooqjq+s6doOnSahql5Fa2sf3pJD3
9AOpPsOaAL1fJnxm/wCSs63/ANsP/REde0t8dfBIYgXF6wB6i2ODXgfxG12y8TePdS1fTmdrS48r
yzIu0/LEinj6qaAOWr7R8Ef8iB4c/wCwXbf+ilr4ur6P8M/GfwhpfhTR9PuZrwXFrYwwShbckblQ
KcH6igD2CivNP+F7eCf+e97/AOAx/wAaP+F7eCf+e97/AOAx/wAaAPS6+cf2iP8Akb9L/wCvD/2o
1eh/8L28E/8APe9/8Bj/AI1478XvGGk+MvEFjeaQ8rQw2vlOZY9h3b2P8iKAPPa+rPgj/wAkt0//
AK6zf+jGr5Tr3b4Z/FXwx4W8D2mk6nLdLdRPIzCOAsMM5I5+hoA95orzT/he3gn/AJ73v/gMf8aP
+F7eCf8Anve/+Ax/xoA9LorzT/he3gn/AJ73v/gMf8aP+F7eCf8Anve/+Ax/xoA9Lr5E+LX/ACVL
Xf8Arqn/AKLWvcP+F7eCf+e97/4DH/Gvn/x9rVn4h8capq1gzta3MitGXXacBFHT6igDm6+2PCv/
ACKGi/8AXhB/6LWvievpXQ/jX4OsPD+m2c814Jre1iicC3JG5UAP6igD1qivNP8Ahe3gn/nve/8A
gMf8aP8Ahe3gn/nve/8AgMf8aAPS6K80/wCF7eCf+e97/wCAx/xo/wCF7eCf+e97/wCAx/xoA9Lo
rzT/AIXt4J/573v/AIDH/Gj/AIXt4J/573v/AIDH/GgD0uivNP8Ahe3gn/nve/8AgMf8aP8Ahe3g
n/nve/8AgMf8aAMn9oj/AJFDS/8Ar/8A/abV8417D8XviN4f8ZeH7Gz0iS4aaG681xLCUG3Yw/mR
Xj1AHv8A+zj/AMg/xB/11g/k9e4V8z/B7x9ofgu01aPWJJ1a5eJo/KiL8KGzn8xXpv8AwvbwT/z3
vf8AwGNAHpdFeaf8L28E/wDPe9/8Bj/jR/wvbwT/AM973/wGP+NAHpdFeaf8L28E/wDPe9/8Bj/j
R/wvbwT/AM973/wGP+NAHnn7RH/I36X/ANeH/tRq8er0L4veMNJ8ZeILG80h5WhhtfKcyx7Du3sf
5EV55QB9W/BH/klun/8AXWb/ANGNXodeDfDT4q+GPC3gez0nU5bpbqJ5GYRwFhhnJHP0Ndd/wvbw
T/z3vf8AwGP+NAHpdFeaf8L28E/8973/AMBj/jR/wvbwT/z3vf8AwGP+NAGT+0R/yKGl/wDX/wD+
02r5xr2H4u/Ebw/4y8P2NnpElw00N15riWIoNuxh/M149QB9Dfs6f8gDWv8Ar6T/ANBr2mvmz4P/
ABC0HwZpWpW+ryTrJcTq6eVEX4C4r1PTfjP4K1K9jtV1CW3eQ7Va4hKJn3boPxwKAPQKKQEMAQQQ
RkEd6WgAooooAKKKKACiiigAooooAKKKKACiiigAooooAKKKKACiiigAooooAKKKKACiiigAoooo
AKKKKACiiigAooooAKKKKACiiigAooooAKKKKACiiigAooooAKKKKACvAP2jv+Qh4f8A+uU/80r3
+vAP2jv+Qh4f/wCuU/8ANKAPD6KKKACiiigD7K+Hn/JOvD3/AF4Rf+giulrmvh5/yTrw9/14Rf8A
oIrpaACiiigAooooAKKKKACiiigAooooAKKKKACiiigAooooAKKKKACiiigAooooAKKKKACiiigA
ooooAKKKKACiiigAooooAKKKKACiiigAooooAKKKKACiiigAooooAK+e/wBoq/nbWtH03eRbpbtP
szwXZiuSPYL+pr6Er5x/aI/5G/S/+vD/ANqNQB49RRXqHgz4M3HjHwzb61HrUVqszOvlNbliNrFe
u4elAHl9Fe4f8M43f/Qywf8AgIf/AIqj/hnG7/6GWD/wEP8A8VQB4fRXuH/DON3/ANDLB/4CH/4q
j/hnG7/6GWD/AMBD/wDFUAeH0V7h/wAM43f/AEMsH/gIf/iqP+Gcbv8A6GWD/wABD/8AFUAeH0V7
h/wzjd/9DLB/4CH/AOKo/wCGcbv/AKGWD/wEP/xVAHh9Fe4f8M43f/Qywf8AgIf/AIqj/hnG7/6G
WD/wEP8A8VQB4fRXuH/DON3/ANDLB/4CH/4qj/hnG7/6GWD/AMBD/wDFUAeH0V7h/wAM43f/AEMs
H/gIf/iqP+Gcbv8A6GWD/wABD/8AFUAeH0V7h/wzjd/9DLB/4CH/AOKo/wCGcbv/AKGWD/wEP/xV
AHh9Fe4f8M43f/Qywf8AgIf/AIqj/hnG7/6GWD/wEP8A8VQB4fRXuH/DON3/ANDLB/4CH/4qj/hn
G7/6GWD/AMBD/wDFUAeH0le4/wDDON3/ANDLB/4CH/4qj/hnG7/6GWD/AMBD/wDFUAeH0le4/wDD
ON3/ANDLB/4CH/4qj/hnG7/6GWD/AMBD/wDFUAeH0V7h/wAM43f/AEMsH/gIf/iqP+Gcbv8A6GWD
/wABD/8AFUAeH0V7h/wzjd/9DLB/4CH/AOKo/wCGcbv/AKGWD/wEP/xVAHh1LXuH/DON3/0MsH/g
If8A4qj/AIZxu/8AoZYP/AQ//FUAeH0V7h/wzjd/9DLB/wCAh/8AiqP+Gcbv/oZYP/AQ/wDxVAHh
9JXuP/DON3/0MsH/AICH/wCKo/4Zxu/+hlg/8BD/APFUAeH0V7h/wzjd/wDQywf+Ah/+Ko/4Zxu/
+hlg/wDAQ/8AxVAHh9Fe4f8ADON3/wBDLB/4CH/4qj/hnG7/AOhlg/8AAQ//ABVAHh1LXuH/AAzj
d/8AQywf+Ah/+Ko/4Zxu/wDoZYP/AAEP/wAVQB4fRXW/EDwLL4C1a1sJb9LwzwecHWIpj5iMYyfS
uSoA+t/hDqM+pfDHR5Lh2eSJXh3Mckqjsq/koA/Cu4rzz4I/8kt0/wD66zf+jGr0OgAooooAKKKK
ACiiigAooooAKKKKACiiigAooooAKKKKACiiigAooooAKKKKACiiigAooooAKKKKACiiigAooooA
KKKKACiiigAooooAKKKKACiiigAooooAKKKKACvAP2jv+Qh4f/65T/zSvf68A/aO/wCQh4f/AOuU
/wDNKAPD6KSloAKKKKAPsr4ef8k68Pf9eEX/AKCK6Wua+Hn/ACTrw9/14Rf+giuloAKKKKACiiig
AooooAKKKKACiiigAooooAKKKKACiiigAooooAKKKKACiiigAooooAKKKKACiiigAooooAKKKKAC
iiigAooooAKKKKACiiigAooooAKKKKACiiigAr5x/aI/5G/S/wDrw/8AajV9HV84/tEf8jfpf/Xh
/wC1GoA8er6s+CP/ACS3T/8ArrN/6MavlOvqz4I/8kt0/wD66zf+jGoA9DooooAKKKKACiiigAoo
ooAKKKKACiiigAooooAKKKKACiiigAooooAKKKKACiiigAooooAKKKKACiiigAooooAKKKKACiii
gAooooAKKKKAPnH9oj/kb9L/AOvD/wBqNXj1ew/tEf8AI36X/wBeH/tRq8eoA+rPgj/yS3T/APrr
N/6MavQ688+CP/JLdP8A+us3/oxq9DoAKKKKACiiigAooooAKKKKACiiigAooooAKKKKACiiigAo
oooAKKKKACiiigAooooAKKKKACiiigAooooAKKKKACiiigAooooAKKKKACiiigAooooAKKKKACii
igArwD9o7/kIeH/+uU/80r3+vAP2jv8AkIeH/wDrlP8AzSgDw+iiigAooooA+yvh5/yTrw9/14Rf
+giulrmvh5/yTrw9/wBeEX/oIrpaACiiigAooooAKKKKACiiigAooooAKKKKACiiigAooooAKKKK
ACiiigAooooAKKKKACiiigAooooAKKKKACiiigAooooAKKKKACiiigAooooAKKKKACiiigAooooA
K+cf2iP+Rv0v/rw/9qNX0dXzj+0R/wAjfpf/AF4f+1GoA8er6s+CP/JLdP8A+us3/oxq+U6+rPgj
/wAkt0//AK6zf+jGoA9DooooAKKKKACiiigAooooAKKKKACiiigAooooAKKKKACiiigAooooAKKK
KACiiigAooooAKKKKACiiigAooooAKKKKACiiigAooooAKKKKAPnH9oj/kb9L/68P/ajV49XsP7R
H/I36X/14f8AtRq8eoA+rPgj/wAkt0//AK6zf+jGr0OvPPgj/wAkt0//AK6zf+jGr0OgAooooAKK
KKACiiigAooooAKKKKACiiigAooooAKKKKACiiigAooooAKKKKACiiigAooooAKKKKACiiigAooo
oAKKKKACiiigAooooAKKKKACiiigAooooAKKKKACvAP2jv8AkIeH/wDrlP8AzSvf68A/aO/5CHh/
/rlP/NKAPD6KKSgBaKKSgD7L+Hn/ACTrw9/14Rf+giulrmvh5/yTrw9/14Rf+giuloAKKKKACiii
gAooooAKKKKACiiigAooooAKKKKACiiigAooooAKKKKACiiigAooooAKKKKACiiigAooooAKKKKA
CiiigAooooAKKKKACiiigAooooAKKKKACiiigAr5x/aI/wCRv0v/AK8P/ajV9HV84/tEf8jfpf8A
14f+1GoA8er6s+CP/JLdO/66zf8Aoxq+U6+rPgj/AMkt0/8A66zf+jGoA9DooooAKKKKACiiigAo
oooAKKKKACiiigAooooAKKKKACiiigAooooAKKKKACiiigAooooAKKKKACiiigAooooAKKKKACii
igAooooAKKKKAPnH9oj/AJG/S/8Arw/9qNXj1ew/tEf8jfpf/Xh/7UavHqAPqz4I/wDJLdP/AOus
3/oxq9Drzz4I/wDJLdO/66zf+jGr0OgAooooAKKKKACiiigAooooAKKKKACiiigAooooAKKKKACi
iigAooooAKKKKACiiigAooooAKKKKACiiigAooooAKKKKACiiigAooooAKKKKACiiigAooooAKKK
KACvAP2jv+Qh4f8A+uU/80r3+vAP2jv+Qh4f/wCuU/8ANKAPD6KKKACiiigD7K+Hn/JOvD3/AF4R
f+giulrmvh5/yTrw9/14Rf8AoIrpaACiiigAooooAKKKKACiiigAooooAKKKKACiiigAooooAKKK
KACiiigAooooAKKKKACiiigAooooAKKKKACiiigAooooAKKKKACiiigAooooAKKKKACiiigAoooo
AK+cf2iP+Rv0v/rw/wDaj19HV85ftEK3/CW6U2DtNjgHHH+sagDx2vov4TeOfDGifDyxsdT1m1tb
pJJS0UhOQC5I7elfOdLQB9hf8LP8E/8AQx2X/fR/wo/4Wf4J/wChjsv++j/hXx7RQB9hf8LP8E/9
DHZf99H/AAo/4Wf4J/6GOy/76P8AhXx7RQB9hf8ACz/BP/QyWX/fR/wo/wCFn+Cf+hjsv++j/hXx
7RQB9hf8LP8ABP8A0Mll/wB9H/Cj/hZ/gn/oZLL/AL6P+FfHtFAH2F/ws/wT/wBDJZf99H/Cj/hZ
/gn/AKGSy/76P+FfHtFAH2F/ws/wT/0Mll/30f8ACj/hZ/gn/oY7L/vo/wCFfHlLQB9hf8LP8E/9
DHZf99H/AAo/4Wf4J/6GOy/76P8AhXx7RQB9hf8ACz/BP/Qx2X/fR/wo/wCFn+Cf+hksv++j/hXx
7RQB9hf8LP8ABP8A0Mll/wB9H/Cj/hZ/gn/oY7L/AL6P+FfHtFAH2F/ws/wT/wBDJZf99H/Cj/hZ
/gn/AKGSy/76P+FfHtFAH2F/ws/wT/0Mll/30f8ACj/hZ/gn/oY7L/vo/wCFfHtFAH2F/wALP8E/
9DJZf99H/Cj/AIWf4J/6GSy/76P+FfHtFAH2F/ws/wAE/wDQx2X/AH0f8KP+Fn+Cf+hksv8Avo/4
V8e0UAfYX/Cz/BP/AEMdl/30f8KP+Fn+Cf8AoY7L/vo/4V8e0UAfYX/Cz/BP/Qx2X/fR/wAKP+Fn
+Cf+hksv++j/AIV8e0UAfYX/AAs/wT/0Mdl/30f8KP8AhZ/gn/oZLL/vo/4V8e0UAfYX/Cz/AAT/
ANDHZf8AfR/wo/4Wf4J/6GOy/wC+j/hXx7RQB9hf8LP8E/8AQx2X/fR/wo/4Wf4J/wChjsv++j/h
Xx5S0AfYX/Cz/BP/AEMdl/30f8KP+Fn+Cf8AoZLL/vo/4V8e0lAH2H/ws/wT/wBDHZf99H/Cj/hZ
/gn/AKGSy/76P+FfHtFAHp/xv8QaT4i8TadcaRfRXkMdnsd4jkBt7HH5EV5hRRQB9WfBH/klun/9
dZv/AEY1eh1578E1ZfhZppIwGkmI9x5rD+lehUAFFFFABRRRQAUUUUAFFFFABRRRQAUUUUAFFFFA
BRRRQAUUUUAFFFFABRRRQAUUUUAFFFFABRRRQAUUUUAFFFFABRRRQAUUUUAFFFFABRRRQAUUUUAF
FFFABRRRQAV4B+0d/wAhDw//ANcp/wCaV7/XgH7R3/IQ8P8A/XKf+aUAeH0UUUAFFFJQB9l/Dz/k
nXh7/rwi/wDQRXS1zXw8/wCSdeHv+vCL/wBBFdLQAUUUUAFFFFABRRRQAUUUUAFFFFABRRRQAUUU
UAFFFFABRRRQAUUUUAFFFFABRRRQAUUUUAFFFFABRRRQAUUUUAFFFFABRRRQAUUUUAFFFFABRRRQ
AUUUUAFFFFABXD/Er4eQePdLhVJ1ttRtCTbzMMqQcZVsc4OBz2/Ou4ooA+XG+BHjVXKiKwYA8MLk
YP5iuF8QaFfeGdcuNI1FUW7t9vmCNty/MoYc/RhX27XyX8Zv+Ss63/2w/wDREdAHCV6Dp3wY8X6p
pdpqNtDZm3u4UniLXABKsoYZH0NefV9o+CP+RA8Of9gu2/8ARS0AfPH/AAonxt/zwsv/AAJFH/Ci
fG3/ADwsv/Akf4V9S0UAfLX/AAonxt/zwsv/AAJFcn4r8H6t4Nv4bPV0iWaaLzUEUm8bckfzFfaN
fOP7RH/I36X/ANeH/tRqAPHq7Xw78KvE/inRYtW0yK2a1lZlUyThTlSQePqK4qvqz4I/8kt07/rr
N/6MagDx3/hRPjb/AJ4WX/gSKP8AhRPjb/nhZf8AgSK+paKAPlr/AIUT42/54WX/AIEij/hRPjb/
AJ4WX/gSK+paKAPlr/hRPjb/AJ4WX/gSK4XXNFvPDus3Ok36ot1bMFkCNuGSAev0Ir7fr5E+LX/J
Utd/66p/6LWgDi69Dsvgp4xv7G3vIILMw3ESyxk3AB2sAR+hrzuvtrwt/wAihov/AF4Qf+i1oA+c
P+FE+Nv+eFl/4Eij/hRPjb/nhZf+BIr6looA+Wv+FE+Nv+eFl/4Eij/hRPjb/nhZf+BIr6looA+W
v+FE+Nv+eFl/4Eij/hRPjb/nhZf+BIr6looA+Wv+FE+Nv+eFl/4Eij/hRPjb/nhZf+BIr6looA+P
PFXw58QeDbCG81eO3WGaXyk8qYOd2Cf5CuTr6O/aI/5FDS/+v/8A9ptXzjQB0/hPwBrvjSK6k0eO
B1tWVZPNlCctnGPyNdH/AMKJ8bf88LL/AMCRXa/s4/8AIP8AEH/XWD+T17hQB8tf8KJ8bf8APCy/
8CRR/wAKJ8bf88LL/wACRX1LRQB8tf8ACifG3/PCy/8AAkf4Uf8ACifG3/PCy/8AAkV9S0UAfF3i
vwfq3g2/hs9XSJZpovNQRSbxtyR/MGsGvYf2iP8Akb9L/wCvD/2o1ePUAdr4d+FXifxRosWraZFb
NaysyqZJwpypIPH1Fav/AAonxt/zwsv/AAJFexfBH/klun/9dZv/AEY1eh0AfLX/AAonxt/zwsv/
AAJFH/CifG3/ADwsv/AkV9S0UAfHnir4c+IPBthDeavHbrDNL5SGKYOd2Cf5CuTr6O/aI/5FDS/+
v/8A9ptXzjQB1XhT4e694ztbi40iOBo7dwknmyhDkjNdbpnwB8U3N4iahPZWdtn55BJ5jY/2VA5P
1Irr/wBnT/kAa1/19J/6DXtNAFDRNHtNA0Wz0mxUrbWsYjTJ5PqT7k5J9zV+iigAooooAKKKKACi
iigAooooAKKKKACiiigAooooAKKKKACiiigAooooAKKKKACiiigAooooAKKKKACiiigAooooAKKK
KACiiigAooooAKKKKACiiigAooooAKKKKACvAP2jv+Qh4f8A+uU/80r3+vAP2jv+Qh4f/wCuU/8A
NKAPD6KKSgBaKKKAPsr4ef8AJOvD3/XhF/6CK6Wua+Hn/JOvD3/XhF/6CK6WgAooooAKKKKACiii
gAooooAKKKKACiiigAooooAKKKKACiiigAooooAKKKKACiiigAooooAKKKKACiiigAooooAKKKKA
CiiigAooooAKKKKACiiigAooooAKKKKACiiigAr5M+M3/JWNb/7Yf+iI6+rGvLVWKtcwhgcEFxkV
8o/GORJPitrTo6up8jBU5B/cR0AcLX2j4I/5EHw5/wBgu2/9FLXxdX2j4I/5EHw5/wBgu2/9FLQB
vUUUUAFfOP7RH/I36X/14f8AtRq+jq+cf2iP+Rv0v/rw/wDajUAePV9WfBH/AJJbp/8A11m/9GNX
ynX1Z8Ef+SW6f/11m/8ARjUAeh0UUUAFFFFABXyJ8Wv+Spa7/wBdU/8ARa19d18ifFr/AJKlrv8A
11T/ANFrQBxdfbPhb/kUNF/68IP/AEWtfE1fbPhb/kUNF/68IP8A0WtAGtRRRQAUUUUAFFFFABRR
RQB49+0R/wAihpf/AF//APtNq+ca+jv2iP8AkUNL/wCv/wD9ptXzjQB7/wDs4/8AIP8AEH/XWD+T
17hXh/7OP/IP8Qf9dYP5PXuFABRRRQAUUUUAfOP7RH/I36X/ANeH/tRq8dr2L9oj/kb9L/68P/aj
V49QB9WfBH/klun/APXWb/0Y1eh1558Ef+SW6f8A9dZv/RjV6HQAUUUUAePftEf8ihpf/X//AO02
r5xr6O/aI/5FDS/+v/8A9ptXzjQB9Dfs6f8AIA1r/r6T/wBBr2mvEv2eLiGHQdaEs0aE3SYDMBn5
a9ojuIZiRFNG5HUKwOKAJaKKKACiiigAooooAKKKKACiiigAooooAKKKKACiiigAooooAKKKKACi
iigAooooAKKKKACiiigAooooAKKKKACiiigAooooAKKKKACiiigAooooAKKKKACiiigAooooAK8A
/aO/5CHh/wD65T/zSvf68A/aO/5CHh//AK5T/wA0oA8PooooAKKKKAPsr4ef8k68Pf8AXhF/6CK6
Wua+Hn/JOvD3/XhF/wCgiuloAKKKKACiiigAooooAKKKKACiiigAooooAKKKKACiiigAooooAKKK
KACiiigAooooAKKKKACiiigAooooAKKKKACiiigAooooAKKKKACiiigAooooAKKKKACiiigArxb4
9eMdQ0qKx0DTp3txdxtNcyRkhmTOAoPYEg59ePx9pr5x/aI/5G/S/wDrw/8AajUAePUUUUAFfaPg
j/kQfDn/AGC7b/0UtfF1faPgj/kQPDn/AGC7b/0UtAG9RRRQAV84/tEf8jfpX/Xh/wC1Gr6Or5x/
aI/5G/S/+vD/ANqNQB49X1Z8Ef8Aklun/wDXWb/0Y1fKdfVnwR/5Jbp3/XWb/wBGNQB6HRRRQAUU
UUAFfInxa/5Klrv/AF1T/wBFrX13XyJ8W/8AkqWu/wDXVP8A0WtAHFV9s+Ff+RQ0X/rwg/8ARa18
T19seFf+RQ0X/rwg/wDRa0Aa9FFFABRRRQAUUUUAFFFFAHj37RH/ACKGl/8AX/8A+02r5xr6O/aI
/wCRQ0v/AK//AP2m1fONAHv/AOzj/wAg/wAQf9dYP5PXuFeH/s4/8g/xB/11g/k9e4UAFFFFABRR
RQB84/tEf8jfpf8A14f+1Grx6vYf2iP+Rv0v/rw/9qNXj1AH1Z8Ef+SW6f8A9dZv/RjV6HXnnwR/
5Jbp/wD11m/9GNXodABRRRQB49+0R/yKGl/9f/8A7TavnGvo79oj/kUNL/6//wD2m1fONABU9lfX
WnXcd3ZXMtvcRnKSxOVZT7EVBRQB9j/DzxFP4q8Dabqt0B9qkRkmwMAujFSfxxn8a6ivPPgj/wAk
t07/AK6zf+jGr0OgAooooAKKKKACiiigAooooAKKKKACiiigAooooAKKKKACiiigAooooAKKKKAC
iiigAooooAKKKKACiiigAooooAKKKKACiiigAooooAKKKKACiiigAooooAKKKKACvAP2jv8AkIeH
/wDrlP8AzSvf68A/aO/5CHh//rlP/NKAPD6SlooAKKSloA+yvh5/yTrw9/14Rf8AoIrpa5r4ef8A
JOvD3/XhF/6CK6WgAooooAKKKKACiiigAooooAKKKKACiiigAooooAKKKKACiiigAooooAKKKKAC
iiigAooooAKKKKACiiigAooooAKKKKACiiigAooooAKKKKACiiigAooooAKKKKACvnH9oj/kb9K/
68P/AGo1fR1fOP7RH/I36X/14f8AtRqAPHqKK9h0r4bJ4v8Ag3p+p6dGq61atPtA/wCXhBI3yH36
4P4d8gA8er6J+C3xITUbODwrqsipeW0YSykOAJY1GAn+8oHHqB6jn54kjeGRo5EZJEJVlYYKkdQR
SwTy208c8EjRzRsHSRDgqRyCD60AfdlFee/Cz4jReNdI+y3jqmtWqDz04HnL08xR/Mdj9RXoVABX
zj+0R/yN+l/9eH/tRq+jq+cf2iP+Rv0v/rw/9qNQB49X1Z8Ef+SW6f8A9dZv/RjV8p19WfBH/klu
n/8AXWb/ANGNQB6HRRRQAUUUUAFfInxb/wCSpa7/ANdU/wDRa19d18ifFr/kqWu/9dU/9FrQBxdf
bPhb/kUNF/68IP8A0WtfE1fbPhb/AJFDRf8Arwg/9FrQBrUUUUAFFFFABRRRQAUUUUAePftEf8ih
pf8A1/8A/tNq+ca+jv2iP+RQ0v8A6/8A/wBptXzjQB7/APs4/wDIP8Qf9dYP5PXuFeH/ALOP/IP8
Qf8AXWD+T17hQAUUUUAFFFFAHzj+0R/yN+l/9eH/ALUavHq9h/aI/wCRv0v/AK8P/ajV49QB9WfB
H/klun/9dZv/AEY1eh1558Ef+SW6f/11m/8ARjV6HQAUyWWOGJ5ZXVI0Us7scBQOpJp9fPPxn+Jn
9oyzeF9Fn/0SNtt7Oh/1rD/lmD/dB6+pHoOQDm/ix8RD401dbOxJGj2TnySRgzP0Mh9vQen1rzqi
tvwp4W1Dxfr0OlacnzOd0spHywp3Zvp+pwKAMSivSfjF4b0/wnqWh6Tpse2KLT8s5+9K5kbLMe5P
6cDoK82oA+rPgj/yS3T/APrrN/6MavQ688+CP/JLdP8A+us3/oxq9DoAKKKKACiiigAooooAKKKK
ACiiigAooooAKKKKACiiigAooooAKKKKACiiigAooooAKKKKACiiigAooooAKKKKACiiigAooooA
KKKKACiiigAooooAKKKKACiiigArwD9o7/kIeH/+uU/80r3+vAP2jv8AkIeH/wDrlP8AzSgDw+ii
igAopKWgD7K+Hn/JOvD3/XhF/wCgiulrmvh5/wAk68Pf9eEX/oIrpaACiiigAooooAKKKKACiiig
AooooAKKKKACiiigAooooAKKKKACiiigAooooAKKKKACiiigAooooAKKKKACiiigAooooAKKKKAC
iiigAooooAKKKKACiiigAooooAK+cf2iP+Rv0v8A68P/AGo1fR1fOP7RH/I36X/14f8AtRqAPHq+
rPgj/wAkt07/AK6zf+jGr5Tr6s+CP/JLdP8A+us3/oxqAOU+NHwy+1pN4q0SD/SEG6+t0X/WAf8A
LQD1Hf1HPXOfn6vu7rXzb8Yvhn/YF0/iHRoP+JVO/wC/hQcWznv7IT+R47igDzHR9YvtA1a31PTZ
zDdW7bkcfqCO4I4Ir668C+NbHxxoCX9tiO5jwl1bZyYn/qp7Hv8AUGvjeug8HeLtQ8Ga/Fqdi25f
uzwE4WaPup/oexoA+z6+cf2iP+Rv0v8A68P/AGo1e9+H9f0/xNotvqumS+ZbzDofvI3dWHYivBP2
iP8Akb9K/wCvD/2o1AHj1fVnwR/5Jbp//XWb/wBGNXylX1b8Ef8Aklunf9dZv/RjUAeh0UUUAFFF
FABXyJ8Wv+Spa7/11T/0WtfXdfInxa/5Klrv/XVP/Ra0AcXX2x4V/wCRQ0X/AK8IP/Ra18T19s+F
v+RQ0X/rwg/9FrQBrUUUUAFFFFABRRRQAUUUUAePftEf8ihpf/X/AP8AtNq+ca+jv2iP+RQ0v/r/
AP8A2m1fONAHv/7OP/IP8Qf9dYP5PXuFeH/s4/8AIP8AEH/XWD+T17hQAUUUUAFFFFAHzj+0R/yN
+l/9eH/tRq8er2H9oj/kb9K/68P/AGo1ePUAfVnwR/5Jbp//AF1m/wDRjV6HXnnwR/5Jbp//AF1m
/wDRjVJ8UfiLD4J0jyLVlk1m6Ui3jPIjXoZG9h2Hc+wNAHO/GT4m/wBiW8nhvRpyNTmX/SZkPNuh
H3Qf75H5D3Ix841JcXE11cSXFxK8s0rl5JHOSzE5JJ9c02ON5pUiiRnkchVRRksT0AHc0AWdL0u8
1rU7fTtPgae6uHCRxr3P9AOpPYV9b/D/AMC2XgbQVtItst9Nh7u5xy7eg/2R2H1PesT4UfDaPwdp
n9oajGra3dJ+86H7On9wH19T+Hbn0igD5x/aI/5G/S/+vD/2o1ePV7D+0R/yN+l/9eH/ALUavHqA
Pqz4I/8AJLdP/wCus3/oxq9Drzz4I/8AJLdP/wCus3/oxq9DoAKKKKACiiigAooooAKKKKACiiig
AooooAKKKKACiiigAooooAKKKKACiiigAooooAKKKKACiiigAooooAKKKKACiiigAooooAKKKKAC
iiigAooooAKKKKACiiigArwD9o7/AJCHh/8A65T/AM0r3+vAP2jv+P8A8P8A/XKf+aUAeH0UUUAF
FFFAH2V8PP8AknXh7/rwi/8AQRXS1ynwyZn+GugFjk/ZFH4DIFdXQAUUUUAFFFFABRRRQAUUUUAF
FFFABRRRQAUUUUAFFFFABRRRQAUUUUAFFFFABRRRQAUUUUAFFFFABRRRQAUUUUAFFFFABRRRQAUU
UUAFFFFABRRRQAUUUUAFFFFABXzj+0R/yN+l/wDXh/7Uavo6vnH9oj/kb9L/AOvD/wBqNQB49X1Z
8Ef+SW6f/wBdZv8A0Y1fKVfVvwR/5Jbp/wD11m/9GNQB6HUVzbQXtrLa3MSTQSoUkjcZVlPBBFS0
UAfJnxO+Hc/gjWfNtleTRrpibaU8+WevlsfUdj3H0NcHX29rmiWHiPR7jS9ShEtrOuGHdT2YHsQe
Qa+RPG3g2/8ABOvyadeAvC2XtrgDCzJ6+xHcdj+BoA1fhp8QbjwNrWJS8uk3LAXUA5x6Ov8AtD9R
x6Y6L4+3lvqHiPRby0mSa3m00PHIhyGUu2CK8lqWW6nmhhhlld44AViVjkICckD0GST+JoAir6s+
CP8AyS3T/wDrrN/6MavlOvqz4I/8kt0//rrN/wCjGoA9DooooAKKKKACvkT4t/8AJUtd/wCuqf8A
ota+u6+RPi1/yVLXf+uqf+i1oA4uvtjwr/yKGi/9eEH/AKLWvievtnwt/wAihov/AF4Qf+i1oA1q
KKKACiiigAooooAKKKKAPHv2iP8AkUNL/wCv/wD9ptXzjX0d+0R/yKGl/wDX/wD+02r5xoA9/wD2
cf8AkH+IP+usH8nr3CvD/wBnH/kH+IP+usH8nr3CgAooooAKKKKAPnH9oj/kb9L/AOvD/wBqNXj1
ew/tEf8AI36X/wBeH/tRq8eoA+hvBPjOx8E/A2y1C6xJO8s6WtuDzLJ5jcfQdSfT3IFeEa3rN94h
1i51TUpjLdXD7nbsPQAdgBwB6VVluriaCCCWV2it1KxITwgJLHA9ySaioAK+hPgx8MvsEUXijW4P
9KkXdY27r/qlP/LQj+8e3oOep45r4OfDP+3LmPxHrMP/ABLIXzbQuOLhwepH9wH8z9DX0hQAUUUU
AfOP7RH/ACN+l/8AXh/7UavHq9h/aI/5G/S/+vD/ANqNXj1AH1Z8Ef8Aklun/wDXWb/0Y1eh1558
Ef8Aklun/wDXWb/0Y1eh0AFFFFABRRRQAUUUUAFFFFABRRRQAUUUUAFFFFABRRRQAUUUUAFFFFAB
RRRQAUUUUAFFFFABRRRQAUUUUAFFFFABRRRQAUUUUAFFFFABRRRQAUUUUAFFFFABRRRQAV4B+0d/
yEPD/wD1yn/mle/188/tFsf7d0RcnaLaQgZ4+8KAPFqKKKACipLiMQ3MsQJIRyoJ9jUdAH2F8MP+
SZ6B/wBeo/ma62uQ+FrrJ8MtBZTkC22/iGIP8q6+gAooooAKKKKACiiigAooooAKKKKACiiigAoo
ooAKKKKACiiigAooooAKKKKACiiigAooooAKKKKACiiigAooooAKKKKACiiigAooooAKKKKACiii
gAooooAKKKKACvnH9oj/AJG/S/8Arw/9qPX0dXzj+0R/yN+l/wDXh/7UagDx6vqz4I/8kt0//rrN
/wCjGr5Tr6s+CP8AyS3T/wDrrN/6MagD0OiiigArm/G3g2w8baBJp14Aky5e2uAMtC/r7j1Hcfga
6SigD4g1zRL/AMOaxcaXqcJiuoGww7MOzA9wRyDWfX1l8T/h3B430fzbZUj1m1Um2lPHmDr5bH0P
Y9j9TXylc209ldS21zE8M8TFJI3GGVhwQRQBFX1Z8Ef+SW6d/wBdZv8A0Y1fKdfR3wG8V6fc+HP+
EZZvK1C0Z5UVjxMjNklfcE8j6H1wAew0UUUAFFFFABXyJ8Wv+Spa7/11T/0WtfXdfInxa/5Klrv/
AF1T/wBFrQBxdfbHhX/kUNF/68IP/Ra18T19seFf+RQ0X/rwg/8ARa0Aa9FFFABRRRQAUUUUAFFF
FAHj37RH/IoaX/1//wDtNq+ca+jv2iP+RQ0r/r//APabV840Ae//ALOP/IP8Qf8AXWD+T17hXh/7
OP8AyD/EH/XWD+T17hQAUUUUAFFFITigD5y/aI/5G/S/+vD/ANqNXj1eifGbxVp/ijxmp01jJBYw
/ZjNn5ZGDEkr7c4z3xXndACV3/wu+Hc3jfWPPulePRrVh9okHBkbqI19z3PYe5FY3gfwZfeNvEEe
nWuY4E+e5uCOIU9fcnoB3Ptk19daJotj4e0e30vTYRFa267VXufUk9yTyTQBbt7eG0tora3iSKCJ
AkcaDCqoGAAPQCpaKKACiiigD5x/aI/5G/S/+vD/ANqNXj1ew/tEf8jfpf8A14f+1Grx6gD6s+CP
/JLdP/66zf8Aoxq9Drzz4I/8kt0//rrN/wCjGr0OgAooooAKKKKACiiigAooooAKKKKACiiigAoo
ooAKKKKACiiigAooooAKKKKACiiigAooooAKKKKACiiigAooooAKKKKACiiigAooooAKKKKACiii
gAooooAKKKKACvnj9ov/AJD+i/8AXq//AKFX0PXzt+0U6nxJo8f8S2bMfoXP+BoA8ZoorR0rTo7/
AM7zHddmMbffP+FAFW+/5CFz/wBdW/magq9rYA17UQBgC6k/9CNUaAPrv4Sf8kt0L/rk/wD6Mau0
rhfg47SfCnQ2Y5IEy/gJpAP5V3VABRRRQAUUUUAFFFFABRRRQAUUUUAFFFFABRRRQAUUUUAFFFFA
BRRRQAUUUUAFFFFABRRRQAUUUUAFFFFABRRRQAUUUUAFFFFABRRRQAUUUUAFFFFABRRRQAUUUUAF
fOP7RH/I36V/14f+1Gr6Or5x/aI/5G/S/wDrw/8AajUAePV9WfBH/klun/8AXWb/ANGNXynX1Z8E
f+SW6f8A9dZv/RjUAeh0UUUAFFFFABXkXxi+Gf8Ab9q/iHRoM6rAn+kQoOblB393A/McdhXrtFAH
wh7VZ07UbvSdRt9QsZ2gurdw8ci9VI/z0r2X40fDL7G83irRIP8AR3O6+t0X/Vk/8tAPQ9/Q89M4
8RoA+v8A4d+O7TxzoIuF2xahAAl3bg/dbsw/2Tzj8R2rsK+KPC/ibUPCWvQatpz4kjOHRvuyoeqt
7H9OtfX3hfxNp/i3QYNW02TMcgw8Z+9E46o3uP14PegDZooooAK+RPi1/wAlS13/AK6p/wCi1r67
r5E+Lf8AyVLXf+uqf+i1oA4uvtjwr/yKGi/9eEH/AKLWvievtnwt/wAihov/AF4Qf+i1oA1qKKKA
CiiigAooooAKKKKAPHv2iP8AkUNL/wCv/wD9ptXzjX0d+0R/yKGl/wDX/wD+02r5xoA9/wD2cf8A
kH+IP+usH8nr3CvD/wBnH/kH+IP+usH8nr3CgAooooAK8Q+NHxM+ypN4V0Sf9+42386H7gP/ACzB
9T39Bx646T4s/ElPCGm/2ZpsitrV0ny45+zoeN59/Qfj25+XXd5ZGkkZndiWZmOSSepJoAbWloOh
X/iXWrfStNhMlzO2B6KO7MewA5NUrS1uL67htLWJ5riZxHHGgyWYnAAr6w+GXw9t/A+i7pwkmr3S
g3Uw5CjtGp/uj9T+GADY8GeELDwX4fi0yyG5/v3E5HzTSdyfbsB2H510VFFABRRRQAUUUUAfOP7R
H/I36X/14f8AtRq8er2H9oj/AJG/S/8Arw/9qNXj1AH1Z8Ef+SW6d/11m/8ARjV6HXnnwR/5Jbp/
/XWb/wBGNXodABRRRQAUUUUAFFFFABRRRQAUUUUAFFFFABRRRQAUUUUAFFFFABRRRQAUUUUAFFFF
ABRRRQAUUUUAFFFFABRRRQAUUUUAFFFFABRRRQAUUUUAFFFFABRRRQAUUUUAFfOP7RH/ACN+l/8A
Xh/7Uavo6vmv9oZ2PjvT4yflXTEYD3Msmf5CgDySt7w3/wAvX/AP61g13Pw5RH/tLcqtjysZGf79
AHNeJY1i8VaxGv3UvZlH0DmsutvxlGIfHPiCJSSqalcKM9eJGrEoA+r/AIKyeZ8KtKXGPLedfr+9
c/1r0CvOPgbJv+GNouMeXcTL9fmz/WvR6ACiiigAooooAKKKKACiiigAooooAKKKKACiiigAoooo
AKKKKACiiigAooooAKKKKACiiigAooooAKKKKACiiigAooooAKKKKACiiigAooooAKKKKACiiigA
ooooAK+cf2iP+Rv0v/rw/wDajV9HV84/tE/8jfpX/Xh/7UagDx6vqz4I/wDJLdP/AOus3/oxq+U6
+rPgj/yS3Tv+us3/AKMagD0OiiigAooooAKKKKAGyRpLG0ciK8bgqysMhgeoI9K+XPiz8Nn8Iamd
T02Nm0W6f5cc/Z3P8B9uuD+HbJ+paqalptprGm3GnX8Cz2twhSSNhwR/j3B7GgD4brr/AIeePLvw
LrwuF3S6fOQt3bj+Jf7w/wBoc4/Ed6T4heBLvwNrzWz7pdPnJa0uD/Gv90/7Q7/n3rkaAPuXTtRt
NW0631CxnWe1uEDxyL0YH/PSrVfLvwk+JLeEtRGlanKTot0/LHn7M5/jH+ye4/H1z9QqyyIrowZW
GQwOQR60ALXyJ8W/+Spa7/11T/0WtfXdfInxb/5Klrv/AF1T/wBFrQBxdfbHhX/kUNF/68IP/Ra1
8T19s+Fv+RQ0X/rwg/8ARa0Aa1FFFABRRRQAUUUUAFFFFAHj37RH/IoaX/1//wDtNq+ca+jv2iP+
RQ0v/r//APabV840Ae//ALOP/IP8Qf8AXWD+T17hXh/7OP8AyD/EH/XWD+T17hQAVyPxC8dWfgbQ
WuX2y38+UtLcn77f3j/sjqfy71reJ/Eun+E9Cn1bUpNsUYwiD70rnoi+5/Tk9BXyF4q8Uah4v16f
VdRf53OI4gfliQdFX2H6nJ70AZ+pald6xqVxqF/O091cOXkkY8k/4dgOwqr1+tJXuXwX+GX2h4fF
etwfulIewgcffP8Az1I9B/D69fTIB0vwf+Gf/COWi69rEONXuE/cxOObZD6j++e/oOPWvWaKKACi
iigAooooAKKKKAPnH9oj/kb9L/68P/ajV49XsP7RH/I36X/14f8AtRq8eoA+rPgj/wAkt0//AK6z
f+jGr0OvPPgj/wAkt0//AK6zf+jGr0OgAooooAKKKKACiiigAooooAKKKKACiiigAooooAKKKKAC
iiigAooooAKKKKACiiigAooooAKKKKACiiigAooooAKKKKACiiigAooooAKKKKACiiigAooooAKK
KKACvmX9oGQv8QrZSMeXp0aj3+eQ/wBa+mq+XvjzIX+JLKRjy7OJR7/eP9aAPMa9Q+D1hBe/215w
Y7PIxg46+Z/hXl9e2fs+adDf/wDCReazrs+zY2EDr5vt7UAebeP41j+IfiJV6HUZ2/EuSf51zldZ
8T08v4l6+Nu3N0WxjHUA5/HOa5OgD6f+AkjP8ONpxhL2VR+Sn+teoV5L+z1Ju8A3yFslNTkwuegM
cf8AXNetUAFFFFABRRRQAUUUUAFFFFABRRRQAUUUUAFFFFABRRRQAUUUUAFFFFABRRRQAUUUUAFF
FFABRRRQAUUUUAFFFFABRRRQAUUUUAFFFFABRRRQAUUUUAFFFFABRRRQAV84/tEf8jfpf/Xh/wC1
Gr6OryP42+AbvxFYxa9pu6W6sIiktsBkyRZLZX/aGTx3HuMEA+bK+jvgN4r0+58N/wDCNM3l6haM
8qqx4mRmJJX3BOCPofXHzjVnTtRu9I1G31CwnaC6t3DxyJ1U/wCe3egD7morkPh547tPHOgi4XbF
qEAC3duP4G7MP9k4OPxHauvoAKKKKACiiigAooooAxfFPhjT/F2gz6TqKZjk+aOQD5onHR19x+oy
O9fIXijwzqHhLXp9J1FMSxnKSL92VD0ZfY/p07V9r1x/xD8B2njrQTbtti1CAFrS4P8AC3dT/snj
P4HtQB8gV7l8F/iZ5DQ+FNam/dMdthcOfun/AJ5E+n9306emPFtR0670jUbjT7+BoLq3cpJG/VT/
AJ796rAkEEHBHQigD7vr5E+LX/JUtd/66p/6LWvZPg/8TB4ls10LV5x/a9un7qRzzcoO/u47+o59
a8b+LX/JUtd/66p/6LWgDi6+2fC3/IoaL/14Qf8Aota+Jq+2PCv/ACKGi/8AXhB/6LWgDXooooAK
KKKACiiigAooooA8e/aI/wCRQ0v/AK//AP2m1fONfR37RH/IoaX/ANf/AP7TavnGgD3/APZx/wCQ
f4g/66wfyevZ9Q1C00rT57++nSC1gQvJI54UD/PSvFv2dHVNM8RO7BVWSEkk4AGHrkfi58Sm8Wag
dI0uUjRbZ/vKf+Plx/Ef9kdh+PpgAwfiL49u/HOumY7otNtyVtLcnoP7zf7R/Tgdq46iuw+HfgK7
8c66IBvi02Ahru4A+6Oyr23Ht6cntQBu/CX4at4t1AarqcRGi2z8qcj7S4/hH+yO5/D6fUKqsaKi
KFVRgKBgAelV9O0+00nTrewsYEgtbdBHFGo4UD/PXvVmgAooooAKKKKACiiigApCcUteH/Gj4mfZ
km8KaLN+/cbb+dD9wHrED6n+L0HHrgA4T4zeKrDxR4zU6a3mW9jD9m84H5ZGDEkr7c4z3xXndFXt
G0e+1/V7fTNOgM11cNtRR09yT2AHJNAH098Ef+SW6f8A9dZv/RjV6HWB4M8Mx+EPCtloscxnMAJk
kIxudiWbA7DJ49q36ACiiigAooooAKKKKACiiigAooooAKKKKACiiigAooooAKKKKACiiigAoooo
AKKKKACiiigAooooAKKKKACiiigAooooAKKKKACiiigAooooAKKKKACiiigAooooAK+VfjjIX+KF
6pxhIIVH/fAP9a+qq+TPjNJ5nxW1r5twXyVHOcfuUyPzzQBwde+fs4RqLTxFJ/Ez26n6ASf4mvA6
+hv2dExoGtPt63SDdjrhen6/rQB5h8X4zF8VNcUkEl4m494kP9a4ivQvjbEI/inqTbSPMjhYk9/3
ajP6fpXnlAH0X+ztID4X1eLHK3obP1Qf4V7LXh/7OMudP8QQ7vuywNt9Mhxn/wAd/SvcKACiiigA
ooooAKKKKACiiigAooooAKKKKACiiigAooooAKKKKACiiigAooooAKKKKACiiigAooooAKKKKACi
iigAooooAKKKKACiiigAooooAKKKKACiiigAooooAKKKKAPnX4y/DL+yp5PE2iwYsJWzdwRrxAx/
jA/uk9fQ+x48ar7smhiuIJIJ40kikUo6OMqykYII7givjv4i6FZ+GvH2q6TYbhawujRqxyVDxq+M
+g3YH0oAz/C/ibUPCWvQatpr4kjOHjP3ZUPVG9j+nB7V9feF/E2n+LdCg1bTZMxyDDxn70Tjqje4
/Xg96+Ka6/4eeO7vwLrouF3S6fPhbu3H8S/3h/tDnH1I70AfYFFVdO1G01bTrfULGdZ7W4QPHIvR
gf8APSrVABRRRQAUUUUAFFFFAHmXxa+Gy+LtO/tTTIgNatU4A4+0oP4D/tDsfw+ny86NG7I6lXU4
ZWGCCOxr7urw/wCNHwz+0pN4r0WD98gL38CD74HWUD1H8XqOfXIB4NZ3lzp97DeWczwXELh45EOC
rDoRV7xFrtx4l1651e6REuLnYZAnTcECkj0zjOO2ay6KACvtnwt/yKGi/wDXhB/6LWviWvtrwt/y
KGi/9eEH/otaANaiiigAooooAKKKKACiiigDx79oj/kUNL/6/wD/ANptXzjX0d+0R/yKGl/9f/8A
7TavnGgDb07xTqGleGtS0SycxRai6G4kU4ZkUH5PYHPPr06ZziUVb0vTLzWdTt9O0+Bp7q4cJHGo
6n+gHUnsBQBf8KeF9Q8X69BpOnJ87/NJKR8sSDqzew/U4Hevr3wx4a0/wnoVvpOmx7Yoxl3P3pXP
V29z+nA6Csr4feBbPwNoK2se2W/mw93cgcu3oP8AZHQfie9dbQAUUUUAFFFFABRRRQAUUVyHxC8d
2ngbQWuX2y6hOCtpbn+Nv7x/2R1P5d6AML4tfElPCGmnS9NkB1u6T5SOfs6Hjef9r0H4n0Py87vL
I0kjs7sSzMxyST1JNWNS1K81fUrjUL+d57q4cvJIx5J/w7Y7CqtAEkEEt1cR28EbSTSsEREGSzE4
AAr6q+Fvw6i8FaR9qvFV9au0HnvwfKXr5an8snuR6AVwP7Pnh3T7ubUNeuIvMvLR1ht933Y9y5LD
/a7Z9M+te/0AFFFFABRRRQAUUUUAFFFFABRRRQAUUUUAFFFFABRRRQAUUUUAFFFFABRRRQAUUUUA
FFFFABRRRQAUUUUAFFFFABRRRQAUUUUAFFFFABRRRQAUUUUAFFFFABRRRQAUUUUAFfIPxVkEvxP1
5gMYnC/kij+lfX1fGvxDl874i+IX3bsX8q5/3WIx+lAHNV9I/s8RkeCtSlyMNqLKB9I4/wDGvm6v
pz4ARCP4dzNtI8zUJWJPf5UGf0x+FAHmXx6jCfEjcDnzLKJj7csP6V5hXrv7Q8ePG+nS5+9pqrj6
SSf415FQB7l+zhKRd+IoeMMlu3vwZB/Wvfa+dP2dpceKNXix96yDZz6OB/WvougAooooAKKKKACi
iigAooooAKKKKACiiigAooooAKKKKACiiigAooooAKKKKACiiigAooooAKKKKACiiigAooooAKKK
KACiiigAooooAKKKKACiiigAooooAKKKKACiiigAr5L+M3/JWdb/AO2H/oiOvrSvkz4zf8lY1v8A
7Yf+iI6AODooqze6fd6dJFHdwPE00MdxHu/ijdQysPUEH+nagD0P4S/EpvCOo/2XqcpOi3T8k8/Z
nP8AGP8AZPcfj65+olZZEV0YMrDIYHII9a+Ea9x+C/xM8hofCmtz/umIWwnc/dP/ADyJ9P7vp09M
AHv1FFFABRRRQAUUUUAFJ1paKAPmr4w/DM+Hrt/EGjwn+yZ3/fxKOLZyf0Qnp6HjuK8lr7purWC9
tJrW6iWW3mQpJG4yGUjBBr5R+J3w8n8D6zvtw8mj3TE20p52Hr5bH1Hb1HPrgA4SvtHwVe22oeCN
FntJkmi+xRIWU9GVQrD6ggivi6vQfhZ8RpfBWr/ZrxmfRbtx56cnym6eYo/LI7geoFAH1dRUcE8V
zBHPBIksMih0dDkMp5BB9KkoAKKKKACiiigAoorn/GXi7T/BegS6nfHc33IIAcNNJ2Uf1PYUAebf
tE3tsPD+k2JmT7U10ZhFn5tgUgt9MkD/APUa+ea0tf16/wDE2tXGq6lL5lxO2Tj7qDsqjsBWbQA6
ON5pUiiRnkdgqooyWJ6ADua+o/hP8No/B+mDUtRjVtbuk+fPP2dD/APf1P4duec+DHwy+xRw+Kdb
g/0pxusbdx/q1P8Ay0I/vHt6DnqRj22gAooooAKKKKACiiigAooqrqOoWmladcX99OkFrboZJZG6
KB/np3oAoeKPEun+EtBn1bUZMRRjCIPvSv2Rfc//AF6+Q/FXifUPF2vT6tqL5kf5Y4wfliQdEX2H
6kk961viJ48u/HOvGc7otOgylpbk/dXuzf7R4z+A7Vx1AC0VeOkXy6GNZaBlsWuPs6ytxvfaWIHr
gDn6iqNAH0N+zp/yANa/6+k/9Br2mvFv2dP+QBrX/X0n/oNe00AFFFFABRRRQAUUUUAFFFFABRRR
QAUUUUAFFFFABRRRQAUUUUAFFFFABRRRQAUUUUAFFFFABRRRQAUUUUAFFFFABRRRQAUUUUAFFFFA
BRRRQAUUUUAFFFFABRRRQAUUUUAFfFHi6Uz+NNdmOMyajcNx05kY19r18NapL5+r3suMb53bA92J
oAqV9U/A6MJ8MLNgc+ZPMx9vnI/pXytX1x8HovK+FWhrnOVlb85nP9aAPNP2jIsaxoU2fvW8q4+j
A/1rxOvfP2j4SbXw7PzhHuE6cciM/wDsteB0Aeqfs/y+X8Q7hOP3unSJyf8AbjP9K+m6+VPghP5X
xRsEyB50Myc9/wB2W/8AZa+q6ACiiigAooooAKKKKACiiigAooooAKKKKACiiigAooooAKKKKACi
iigAooooAKKKKACiiigAooooAKKKKACiiigAooooAKKKKACiiigAooooAKKKKACiiigAooooAKKK
KACvkz4zf8lZ1v8A7Yf+iI6+s6+S/jN/yVnW/wDth/6IjoA4SvpvUvAFt45+EvhxUCxarbaVbtaT
nufKXKN/sn9Dz6g/MdfaXgj/AJEDw5/2C7b/ANFLQB8a3tlc6bfT2V5C8NzA5jkjccqw6ioO/FfT
nxe+Gg8U2J1rSYR/bNsnzIv/AC8oO3+8O3r09MfMZBUlSCCDgg0AfS3wf+Jn/CSWi6DrE3/E3t0/
dSueblB793Hf1HPrXrNfC1pd3FheQ3dpM8NxC4eORDgqw5BFfWHw0+INv450XEpSLVrZQLqEcbvS
Rf8AZP6Hj0JAO5ooooAKKKKACiiigArN17Q7DxJo1xpWpQ+bbTrg+qnswPYg8itKigD4y8aeD7/w
V4gl028G+M/PbzgYWZOxHv6jsfzrna+yvG/g2w8beH5NOu8RzL89tcAZaF/X3B6Ed/qAR8i63ot/
4e1i40vUoTFdW7bWHZh2YHuCOQaAPU/g18TP7Hnj8Na1PjT5nxaTueIHJ+6fRSfyPsePoyvhCvon
4M/E3+1YI/DOtT/6dEuLOdzzOgH3Cf7w7eo9xyAezUUUUAFFFRzzxW0Ek88iRQxqXd3OAqjkkn0o
AqazrFjoGk3GqajMIbW3Tc7Hr7ADuSeAK+RfHXjS+8b+IHv7nMdsmUtbfOREn/xR7nv9AK2/in8R
pfGurfZbN3TRbVz5Ccjzm6eYw/kOw9ya8+oAK9e+Dnwy/t66TxFrMH/ErgfNvC68XLjuR3QH8zx2
Nc/8L/h3N431jzrpXj0a1YfaJRwZD1Ean1Pc9h9RX1Zb28NpbRW1tEkUESBI40GFVRwAB6UASdKW
iigAooooAKKKKACiiigBGZY0Z3YKqjJYnAA9a+X/AIt/EpvFuonStLlI0W1f7wP/AB8uP4z/ALI7
D8e4x0nxo+JnntN4U0Wf90p239wh+8e8QPp/e/L1z4bQAV1vw/8AAt54515bWPdFYQ4e7uQOEX0H
+0egH49qyfDPhvUPFmuwaTpse6aU5Zz92JB1Zj2A/XgdTX174U8L6f4Q0GDStPT5UGZZSPmmfuze
5/QYHagDy3466ZZ6N8PdD07T4Fgtbe8CRxqOg8t/zJ6k9zXz7X0d+0R/yKGl/wDX/wD+02r5xoA+
hv2dP+QBrX/X0n/oNe014t+zp/yANa/6+k/9Br2mgAooooAKKKKACiiigAooooAKKKKACiiigAoo
ooAKKKKACiiigAooooAKKKKACiiigAooooAKKKKACiiigAooooAKKKKACiiigAooooAKKKKACiii
gAooooAKKKKACiiigCK5m+z2s03H7tGfk8cDNfCtfbPiif7N4S1m4yB5VjO+T04jY18TUAJX2N8N
YvJ+G3h9c5zZo3T15/rXx1X2t4QhNv4K0GE5zHp1unIweI1FAHm37REG7wjpVxj7l/szn+9Gx/8A
Za+cq+oPj1b+d8N/MxnyL2KTp04Zfw+9Xy/QB2fwmn+z/FHQnBPMzJx/tRsv9a+vK+L/AANP9m8f
eH5TgKNRgBJ7AuAf0NfaFABRRRQAUUUUAFFFFABRRRQAUUUUAFFFFABRRRQAUUUUAFFFFABRRRQA
UUUUAFFFFABRRRQAUUUUAFFFFABRRRQAUUUUAFFFFABRRRQAUUUUAFFFFABRRRQAUUUUAFFFFABX
yZ8Zv+Ssa3/2w/8AREdfWdfJfxm/5Kxrf/bD/wBER0AcJX2j4I/5EDw5/wBgu2/9FLXxdX2j4I/5
EHw5/wBgu2/9FLQBvV4R8afhl/rvFeiQer6hAg/OUD/0L8/Wvd6QgMCCAQRgg96APhCtTw/r+oeG
dat9V02Xy7iFs4P3XHdWHcGvQfi98ND4Xvm1vSYT/Y1w/wA8aj/j2kPb/dPb0PHpnyugD7P8HeLt
P8Z6BFqdi21vuzwE5aGTup/oe4roK+N/AvjW+8D6+l/bZktpMJdW2cCVP6MOx7fQmvrrR9Ysde0m
31PTZxNa3C7kcfqCOxB4IoAvUUUUAFFFFABRRRQAVwPxQ+HcPjfSPOtVSPWbVT9nlPHmDqY2Poex
7H6mu+ooA+FLi3ms7mW2uYniniYpJG4wysOCCPWkhmlt5454ZGjljYOjocFWHIIPYg19HfGP4Z/2
9bP4i0aD/iaQJm4hReblB3A7uB+Y47Cvm6gD6s+FfxHi8aaT9kvXRNatUHnJ085enmKP5jsfYivQ
6+HtH1e+0HVbfU9NnaG6t23Iw/UEdwRwR3FfXPgTxrZeOPD6X9vtjuo8JdW2cmJ//iT1B/qDQB1F
fOfxl+Jn9sXEnhrRZ86fC+LudG4ncH7gP9wH8z7DnpfjN8TP7Lgl8MaLPi+lXF5Oh5gQj7gP949z
2HuePnegBK6XwR4Nv/G3iCPTrTMcK/Pc3BGVhT19yegHf6AkZmg6Ff8AiTWrfStNh825nbAHQKO7
E9gBya+vPBfg+w8FeH4tNsxvkPz3FwRhpn7k+3oOw/OgDS0TRbDw7o9vpemwiK1t12qO7HuxPck8
k1oUUUAFFFFABRRRQAUUUUAFeT/GD4mDw3ZtoOkT/wDE3uE/eyoebZD3z/fPb0HPpW/8S/iDb+Bt
F/dFJdXuVItYDzj1dv8AZH6nj1x8n3d3cX95Nd3czzXEzl5JHOWZj1JoAhJJOSSSepqzp+n3Wq6h
BYWMDz3U7hI40HLE/wCevaq6o0jqiKWZjgKBkk19PfCP4ar4U08avqsIOtXKcKwz9mQ/wj/aPc/h
65AN74deArTwNoSw4SXU7gBru4A6n+4v+yP15PfA7KiigDx79oj/AJFDS/8Ar/8A/abV8419HftE
f8ihpf8A1/8A/tNq+caAPob9nT/kAa1/19J/6BXtNeLfs6f8gDWv+vpP/Qa9poAKKKKACiiigAoo
ooAKKKKACiiigAooooAKKKKACiiigAooooAKKKKACiiigAooooAKKKKACiiigAooooAKKKKACiii
gAooooAKKKKACiiigAooooAKKKKACiiigAooooA5j4iz/Z/hz4hfJGbGROP9obf618b19a/GOf7P
8K9aORucRIM98ypn9M18lUAFfc9hB9m062t8Y8qJUxnOMACviLTLf7Xq1nbYz506R4xnOWA6V9y0
AcJ8ZIPP+Fes/wB6PyXHPpKmf0zXyXX2T8RLf7T8OvEMfpYSydf7qlv6V8bUAW9KuPsesWNznHk3
Ecmc4xhgevavuSvhCvuXTLn7ZpVndZz50CSZz1yoNAFqiiigAooooAKKKKACiiigAooooAKKKKAC
iiigAooooAKKKKACiiigAooooAKKKKACiiigAooooAKKKKACiiigAooooAKKKKACiiigAooooAKK
KKACiiigAooooAKKKKACvkv4zf8AJWdb/wC2H/oiOvrSvkz4zf8AJWNb/wC2H/oiOgDg6+0fBH/I
geHP+wXbf+ilr4ur7R8Ef8iD4c/7Bdt/6KWgDeooooAgvbK21GymsryFJradDHJG4yGU9RXyP8SP
BR8D+KWsY5fNs508+1Yn5ghJG1vcEEZ78H2r6/r5x/aI/wCRv0v/AK8P/ajUAePV6F8LPiNL4K1b
7LeOz6LdOPPTk+S3TzFH8wOo+grz2igD7rhmiuYI54JElikUOjo2VYHkEHuKkr50+DXxN/siePwz
rU+LCVsWk7txA5/gP+yT+R9jx9F0AFFFFABRRRQAUUUUAFfPnxn+GX2GWbxTokH+iud19bxr/qmP
/LQD+6e/oeeh4+g6ZJGk0TxSorxupVkYZDA9QR3FAHwnWx4b8Uav4T1Fr7R7owTPG0bgjKsCO4PB
weR7iux+K/w2fwfqf9o6dGzaJdP8nf7O5/gPt6H8O2T5tQA+aaW4nknnkeSWRi7u5yzMTkknuSad
a2s97dw2trE8s8zhI40GSzE4AFRV9IfBb4dwaTpkHii/Ec1/dx7rUAhhBGw65/vMPyHHrQB0nwx+
HkHgfRvMuAsmsXSg3Mo52DqI1PoO/qefTHd0UUAFFFFABRRRQAUUUUAFc/4x8W6f4M0CXU75gzD5
YIA2Gmk7KP6nsK0tY1ex0HSbjU9RnWG1t03O5/QAdyegHevkXx341vvHGvvf3O6O2jylrbbsiJP/
AIo9Sf6AUAZfiDX9Q8Ta1carqcvmXEzdB91F7Ko7AVmUUUAe6fA34fW1zEni7UQk212WyhIyFZTg
yH3zkD0xn0x73XnnwR/5Jbp//XWb/wBGNXodABRRRQB49+0R/wAihpf/AF//APtNq+ca+jv2iP8A
kUNL/wCv/wD9ptXzjQB9Dfs6f8gDWv8Ar6T/ANBr2mvFv2dP+QBrX/X0n/oNe00AFFFFABRRRQAU
UUUAFFFFABRRRQAUUUUAFFFFABRRRQAUUUUAFFFFABRRRQAUUUUAFFFFABRRRQAUUUUAFFFFABRR
RQAUUUUAFFFFABRRRQAUUUUAFFFFABRRRQAUUUUAeY/Hm48j4bmPOPPvIo+uM/eb8fu18vV9F/tE
3O3wrpNrn/WXpkxn+6jD/wBnr50oA3vBEH2nx54fhPIbUYN3PYSAn9K+0a+RPhLb/afiloUfpK79
f7sbN/SvrugDP123+1+HtStv+e1rLH+aEV8QV9318MahbGz1K6tSMGCZ4yPoSKAK9fZ3gS5+2eAP
D82ck6fCrHPUhAD+or4xr62+D119q+FmiknLRrLGfbbIwH6YoA7miiigAooooAKKKKACiiigAooo
oAKKKKACiiigAooooAKKKKACiiigAooooAKKKKACiiigAooooAKKKKACiiigAooooAKKKKACiiig
AooooAKKKKACiiigAooooAKKKKACvkv4zf8AJWdb/wC2H/oiOvrSvkv4zf8AJWNb/wC2H/oiOgDh
K+0fBH/Ig+HP+wXbf+ilr4ur7R8Ef8iB4c/7Bdt/6KWgDeooooAK+cf2iP8Akb9L/wCvD/2o1fR1
fOP7RH/I36X/ANeH/tRqAPHqMUV7Ronw4i8afBjT7uyRE1q1efyX6ecvmMfLY/yJ6H2JoA8Xr6K+
DXxN/taCPwzrc+b+JcWk8jczqP4Cf7wHT1HuOfniaGW2nkgnjeKaNijxuuGUjggjsaIZpbaeOeCR
4po2Do6MQykcgg9jQB92UV558LPiPF410n7Jeuia1aqPOTgecv8Az0UfzA6H2Ir0OgAooooAKKKK
ACiiigCpqmmWes6ZcadqECT2twhSSNh1H9COoPY18kfEHwLeeBtea1k3S2E2XtLkjh19D/tDofwP
evsKsTxX4X0/xfoM+k6inyP80coHzROOjL7j9Rkd6APiuvWPg/8AEw+G7xdB1ef/AIlFw/7qRzxb
Oe+f7h7+h59a8/8AE/hrUPCeu3Gk6lHtljOUcfdlQ9HX2P6cjtWPQB93AgjIOQehpa8N+C/xM89Y
fCmtT/vVG2wuHP3h2iJ9f7vr09M+5UAFFFFABRRRQAVHNNFbQSTzyJFDGpd3dsKqjkknsKkr50+M
vxN/taeTw1ok/wDoETYu5424ncfwA/3QevqfYcgHO/FP4jS+NdW+y2Tumi2jnyE5HnN08xh/IHoP
qa89orf8H+EtQ8Z6/Dpliu1T8085GVhj7sf6DuaAMCkr074z+H9P8MapoelabD5dvDp/U/edvMbL
Me5NeZUAfVnwR/5Jbp//AF1m/wDRjV6HXnnwR/5Jbp3/AF1m/wDRjV6HQAUUUUAePftEf8ihpf8A
1/8A/tNq+ca+jv2iP+RQ0v8A6/8A/wBptXzjQB9Dfs6f8gDWv+vpP/Qa9prxb9nT/kAa1/19J/6D
XtNABRRRQAUUUUAFFFFABRRRQAUUUUAFFFFABRRRQAUUUUAFFFFABRRRQAUUUUAFFFFABRRRQAUU
UUAFFFFABRRRQAUUUUAFFFFABRRRQAUUUUAFFFFABRRRQAUUUUAFFFFAHgn7R1zmbw9ag/dWeRh9
dgH8jXhdeuftC3XmeN7C2BysOnqSPQs7/wBAK8joA9K+BVv53xMgk/54W00n6bf/AGavqWvnL9na
2LeLdVuscR2Pl/8AfUin/wBkr6NoAK+MfHtr9i+IHiCDGAL+ZlHoGcsP0NfZ1fJnxltDa/FPVuML
N5Uq++Y1z+oNAHB19N/AG68/4eSxZ5t7+RMexVG/9mNfMlfQH7OV1v0vXrPP+qmhlx/vKw/9koA9
vooooAKKKKACiiigAooooAKKKKACiiigAooooAKKKKACiiigAooooAKKKKACiiigAooooAKKKKAC
iiigAooooAKKKKACiiigAooooAKKKKACiiigAooooAKKKKACiiigAr5L+M3/ACVnW/8Ath/6Ijr6
0r5M+M3/ACVjW/8Ath/6IjoA4OvtHwR/yIPhz/sF23/opa+La+0vBH/IgeHP+wXbf+iloA3qKKKA
CvnH9oj/AJG/S/8Arw/9qNX0dXzj+0R/yN+l/wDXh/7UagDx6vqz4I/8kt0//rrN/wCjGr5Tr6s+
CP8AyS3T/wDrrN/6MagDnfjL8Mv7Wgk8S6Jb/wCnxLm7gReZ0H8YH94d/Ue45+da+76+dfjL8Mv7
Jnk8TaJBiwlbN3BGvEDH+MD+6T19D7HgA8o0fV77QdWt9T06doLq3bcjj9QR3B6EdxX1z4E8a2Pj
jQEv7bEdzHhLq23ZMT/1U9j/AFBr44rf8HeLdQ8Ga/DqdixZR8s8BbCzR91P9D2NAH2hRWX4f1/T
/E2i2+q6ZL5lvMOh+8jd1YdiK1KACiiigAooooAKKKKAOO+IvgK08c6EYTti1K3Ba0uCOh7q3+yf
04PavkrUdPu9J1G4sL6BoLq3cpLG3VSP89e9fc1eYfFv4ar4t046rpcQGtWyfdAx9pQfwH/aHY/h
6YAPmBHaN1dGKspyGBwQa+oPhJ8Sl8W6cNK1SUDWrVPvE4+0oP4x/tDuPx7nHy+6sjsjqVZThlIw
QferGnahd6TqFvf2M7QXVu4kjkTqpH+enegD7morjvh348tPHOhCcbYtRt8Jd24P3W/vL/snt+I7
V2NABRRXnnxT+I8XgrSfslk6PrV0p8lOD5K/89GH8gep9gaAOd+MvxN/smCTwzok+L+VcXc8bcwK
f4Af7xHX0HuePnWnzTS3M8k88jyzSMXd3YlmY8kk9zRBBLc3EcEEbyzSMEREGWZjwAB60AW9H0i+
17VrfTNOgaa6uH2og/Uk9gByT2FfXPgXwVY+B9ASxttst1Jh7q524Mr/ANFHYf1JrF+Fnw5i8FaT
9qvEV9au0HnvwfJXr5an+ZHU+wFehUAfOP7RH/I36X/14f8AtRq8er2H9oj/AJG/S/8Arw/9qNXj
1AH1Z8Ef+SW6f/11m/8ARjV6HXnnwR/5Jbp//XWb/wBGNXodABRRRQB49+0R/wAihpf/AF//APtN
q+ca+jv2iP8AkUNL/wCv/wD9ptXzjQB9Dfs6f8gDWv8Ar6T/ANBr2mvFv2dP+QBrX/X0n/oNe00A
FFFFABRRRQAUUUUAFFFFABRRRQAUUUUAFFFFABRRRQAUUUUAFFFFABRRRQAUUUUAFFFFABRRRQAU
UUUAFFFFABRRRQAUUUUAFFFFABRRRQAUUUUAFFFFABRRRQAUUUUAfKXxsuvtPxS1FAciCOGIH/tm
rH9WNee10/xGu/tnxG8QS5zi9ki/74Oz/wBlrmKAPe/2cbXFv4huyPvPBEp+gcn+Yr3SvJv2fLQw
+BLy4YYM+oPg+qqiD+e6vWaACvmj9oK08nx5aXAHFxYISf8AaV3H8sV9L14N+0dZ/P4fvgOomhY/
98Ef+zUAeE17J+ztd7PFOrWef9bZCXH+44H/ALPXjdei/A+7+y/E+ziJx9pgmi/8cL/+y0AfVVFF
FABRRRQAUUUUAFFFFABRRRQAUUUUAFFFFABRRRQAUUUUAFFFFABRRRQAUUUUAFFFFABRRRQAUUUU
AFFFFABRRRQAUUUUAFFFFABRRRQAUUUUAFFFFABRRRQAUUUUAFfJfxm/5Kzrf/bD/wBER19aV8l/
Gb/krOt/9sP/AERHQBwlfaPgj/kQPDn/AGC7b/0UtfFtfaXgj/kQfDn/AGC7b/0UtAG9RRRQAV84
/tEf8jfpf/Xh/wC1Gr6Or5x/aI/5G/Sv+vD/ANqNQB49X1Z8Ef8Aklun/wDXWb/0Y1fKdfVnwR/5
Jbp//XWb/wBGNQB6HTJoYriCSCeNJIpFKOjjKspGCCO4Ip9FAHyp8VPhxL4L1X7ZYo76JdN+5br5
LdfLY/yPce4Ned19xavpNlrulXGmajAs1rcJsdGH5EehB5B7EV8jePPBF74H8QPYz7pbSTL2tzji
VP6MOhH9CKAL/wANPiDceBta/el5dIuWAuoBzj0df9ofqOPTH1hZ3lvqFnDeWkyTW8yB45EOQyno
RXwvXq/wf+Jh8N3i6Dq8/wDxKLh/3Urni2c98/3D39Dz60AfTFFICCMg5B6GloAKKKKACiiigAoo
ooA8N+NHwy89ZvFeiwfvVBe/t0H3h/z1A9f73r19c+BV93da+afjB8M/+Ecu217R4caRO/76JBxb
Ofb+4e3oePSgDz/wv4m1DwlrsGradJiWM4dD92VO6N7H9Ovavr3wt4n0/wAXaDBq2nPmOT5ZIyfm
icdUb3H6gg96+Kq674feO7zwLrv2mMNNYT4W7tgfvr6j/aHb8u9AH0z478bWPgfQHvrjbJdSZS1t
s4Mr/wDxI7n+pFfI2savfa9q1xqeoztNdXD7nc/oAOwHQDsK0fGPi2/8Z6/Lqd8xVT8sEAbKwx9l
H9T3NYFABX0Z8Gvhl/Y9vH4l1qD/AImEyZtIHXmBD/EfRyPyHueOa+DPwz/tOaLxPrUH+hRtus4H
HEzA/fI/ug9PU+w5+iKACiiigD5x/aJ/5G/Sv+vD/wBqNXj1ew/tEf8AI36X/wBeH/tRq8eoA+rP
gj/yS3T/APrrN/6MavQ688+CP/JLdP8A+us3/oxq9DoAKKKKAPHv2iP+RQ0v/r//APabV8419Hft
Ef8AIoaX/wBf/wD7TavnCgD6H/Z0/wCQBrX/AF9J/wCg17TXi37On/IA1r/r6T/0GvaaACiiigAo
oooAKKKKACiiigAooooAKKKKACiiigAooooAKKKKACiiigAooooAKKKKACiiigAooooAKKKKACii
igAooooAKKKKACiiigAooooAKKKKACiiigAooooAKQnFLWX4lvP7P8LaveZx5FlNLn6ITQB8Xand
/b9WvLw8/aJ3l/76Yn+tVaKKAPrL4M2n2T4W6SSMNMZZW/GRsfoBXe1geB7P7B4E0G2xhksISw/2
igJ/Umt+gAryX9oOy8/wLZ3QHzW9+uT6KyOD+u2vWq4b4wWX234XawAMvCscy+22RSf0zQB8k103
w6vPsHxF0CcnAN7HGTnoHOw/+hVzFT2Vy1lfW90n34JVkXHqpB/pQB900U2ORZY1kQ5RwGU+oNOo
AKKKKACiiigAooooAKKKKACiiigAooooAKKKKACiiigAooooAKKKKACiiigAooooAKKKKACiiigA
ooooAKKKKACiiigAooooAKKKKACiiigAooooAKKKKACiiigAr5L+M3/JWNb/AO2H/oiOvrSvkv4z
f8lZ1v8A7Yf+iI6AOEr7R8Ef8iD4c/7Bdt/6KWvi6vtHwR/yIHhz/sF23/opaAN6iiigAr5x/aI/
5G/S/wDrw/8AajV9HV84/tEf8jfpf/Xh/wC1GoA8er6s+CP/ACS3T/8ArrN/6MavlOvqz4I/8kt0
/wD66zf+jGoA9DooooAKwfF/hOw8ZeH5tKvl27vmhmAy0Mg6MP6juCRW9VTU9StNH0241C/nWC1t
0LySMeAP8ewHc0AfF/iPw9qHhfXLjSdSi2Twngj7sinoynuCP8OorLrq/iD42uPHHiN7508q0iBj
tITjKJnqfc9T+XauUoA99+C/xM89YfCmtTfvVG2wuHP3h/zyJ9f7vr09M+5V8Io7RuroxVlOVYHB
Br6g+EnxKXxbpw0rU5QNatU5Y8faUH8Y/wBodx+PrgA9OooooAKKKKACiiigAqG7tLe/tJrS7hSa
3mQpJG4yGU8EGpqKAPkn4mfD248D61mENLpF0xNrMeSvrG3+0PXuOfUDhq+3Nf0Gw8S6Lc6TqUXm
W064OPvIezKexB5FfInjPwhf+C/EEumXq7oz89vOB8s0fYj37EdjQBz1ejfCn4cSeM9U+3X6MuiW
r/vW6ee458sfpk+n1rzmvbfgp8SEsWh8J6s6pbyORYznja7HPlt7Eng+px3GAD3+KKOCFIYUWOKN
QqIowFA4AA9KfRRQAUUUUAfOP7RH/I36X/14f+1Grx6vYf2iP+Rv0v8A68P/AGo1ePUAfVnwR/5J
bp//AF1m/wDRjV6HXnnwR/5Jbp//AF1m/wDRjV6HQAUUUUAePftEf8ihpf8A1/8A/tNq+ca+jv2i
P+RQ0v8A6/8A/wBptXzjQB9Dfs6f8gDWv+vpP/Qa9prxb9nT/kAa1/19J/6DXtNABRRRQAUUUUAF
FFFABRRRQAUUUUAFFFFABRRRQAUUUUAFFFFABRRRQAUUUUAFFFFABRRRQAUUUUAFFFFABRRRQAUU
UUAFFFFABRRRQAUUUUAFFFFABRRRQAUUUUAFcX8Wbz7D8L9ckzgvCsI997qv8ia7SvKvj/e/Z/h/
Dbg83V9GhH+yFZv5gUAfMlSwQvc3EUEYy8jhFHuTgVHXQeBbL+0PHug2xGVa+iLD1VWDH9AaAPsu
CFLa3igjGEjQIo9gMCpKKKACsjxVZf2l4R1myAy09lNGv1KED9a16TrQB8I0Vd1my/szXNQsCMfZ
bmSHB7bWI/pVKgD7R8FXv9o+BtCu85aSxh3H/aCAN+oNb1ee/BO++2fDDT0Jy1tJLCx/4GWH6MK9
CoAKKKKACiiigAooooAKKKKACiiigAooooAKKKKACiiigAooooAKKKKACiiigAooooAKKKKACiii
gAooooAKKKKACiiigAooooAKKKKACiiigAooooAKKKKACiiigAr5M+M3/JWNb/7Yf+iI6+s6+S/j
N/yVnW/+2H/oiOgDhK+0fBH/ACIPhz/sF23/AKKWvi6vtHwR/wAiB4c/7Bdt/wCiloA3qKKKACvn
H9oj/kb9K/68P/ajV9HV84/tEf8AI36X/wBeH/tRqAPHq+rPgj/yS3T/APrrN/6MavlKvq34I/8A
JLdP/wCus3/oxqAPQ6KKKAGu6xozuwVFBLMxwAPU18u/Fr4kv4v1I6ZpsrDRLV/lI4+0OON59vQf
j9Ol+NPxM+0PN4U0Wf8Acqdt/Oh++f8AnkD6D+L16eufD6ACul8NeBNe8WWGoXmlWvmQ2Ue5i3Hm
N/cT1bHOPp6im+CfBt/421+PTrMFIVw9zcEZWFPX3PoO/wCZr670PRLDw5o9vpemQCK1gXCjux7s
T3JPJNAHxCQVYgggjgg9qs6dqN3pOo29/YztBdW7h4pF6qR/npXt3xp+GX+u8WaJB6vqECD/AMig
f+hfn614RQB9f/Dzx5aeOdBE67ItRgAW7twfut2Yf7J7fiO1dhXxR4X8Tah4S16DVtOfEkZw6N92
VD1VvY/p17V9e+FvE2n+LtBg1bTnzHIMPGT80Tjqje4/UYPegDaooooAKKKKACiiigArmfHHgyx8
b+H5NPugEuEy9rcY5hf1+h6Edx7gGumooA+H9a0a+8P6xc6XqUJiurd9rr2PoQe4IwQfQ1Q57V9Y
fFH4dQ+NtH8+1VY9ZtVJt5DwJB1Mbex7HsfYmvlO4gmtbmW3uI2imicpJG4wysDggj1zQB9IfB34
mf8ACQ2aeH9Ym/4m1un7iVj/AMfMYH6uB19Rz6163Xwra3U9jdw3VrK8U8Lh45EOCrDkEV9X/DL4
hQeONF2TlY9YtVAuohwH9JFHoe/ofwyAd3RRRQB84/tEf8jfpf8A14f+1Grx6vYf2iP+Rv0v/rw/
9qNXj1AH1Z8Ef+SW6f8A9dZv/RjV6HXnnwR/5Jbp/wD11m/9GNXodABRRRQB49+0R/yKGl/9f/8A
7TavnGvo79oj/kUNL/6//wD2m1fONAH0N+zp/wAgDWv+vpP/AEGvaa8W/Z0/5AGtf9fSf+g17TQA
UUUUAFFFFABRRRQAUUUUAFFFFABRRRQAUUUUAFFFFABRRRQAUUUUAFFFFABRRRQAUUUUAFFFFABR
RRQAUUUUAFFFFABRRRQAUUUUAFFFFABRRRQAUUUUAFFFFABXhH7Rt9/yALBT/wA9pnH/AHwF/wDZ
q93r5j+Pt99p+IUdsDxa2UaEf7RLN/JhQB5ZXofwSsvtfxQsJMZW2ilmP/fBUfqwrzuvaP2dbHzP
Ees3+M+RaLDn03vn/wBp0AfRFFFFABRRRQB8hfFew/s/4na5EBhZJhOPfequf1Y1xtes/tBWH2fx
xZ3ijC3VkuT6srMD+m2vJqAPof8AZ0vjJ4f1rT8/6i6SbH++uP8A2nXtFfN37PWoeR4w1GxJwtzZ
bx7sjjH6M1fSNABRRRQAUUUUAFFFFABRRRQAUUUUAFFFFABRRRQAUUUUAFFFFABRRRQAUUUUAFFF
FABRRRQAUUUUAFFFFABRRRQAUUUUAFFFFABRRRQAUUUUAFFFFABRRRQAUUUUAFfJfxm/5Kxrf/bD
/wBER19aV8mfGb/krGt/9sP/AERHQBwdfaPgj/kQPDn/AGC7b/0UtfF1faPgj/kQfDn/AGC7b/0U
tAG9RRRQAV84/tEf8jfpf/Xh/wC1Gr6Or5x/aI/5G/S/+vD/ANqNQB49X1Z8Ef8Aklun/wDXWb/0
Y1fKdfVnwR/5Jbp//XWb/wBGNQB6HXk3xh+Jf/COWbaDpE3/ABNrhP30qHm2jP8A7Oe3oOfSuh+J
fxBt/A+ifuikurXKkWsB5x6uw/uj9Tx64+Tru7uL+8mu7uZ5riZy8kjnJZjySTQBD1NaOhaHf+I9
Zt9L02Ey3M7YA7KO7E9gByTVO1tp726itbaJ5p5nCRxoMlmPAAr6u+GPw8g8EaN5twqSazdIDcyj
nYOvlqfQd/Uj2GADZ8FeDrDwVoEenWYDzNhrm4K4aZ/U+w7DsPxNdHRRQAhAYEEAgjBB718yfF74
aHwtfNrWkw/8Sa4f5kX/AJdnPb/dPb06emfpyq99Y22pWM9lewpPbToUkjccMp6igD4Yrrvh547u
/A2vC5XdLp85CXduP41/vD/aHb8R3qb4keALnwNrmxQ8ul3JLWk5547o3+0P1HPqBxdAH3Lpuo2m
r6bb6hYTrPa3CB45F6EH+vtVqvlz4S/El/COpDS9TlY6JdPyTz9nc/xj/ZPcfj9fqFHWRFdGDIwB
VlOQR6igB1FFFABRRRQAUUUUAFePfGT4Zf23byeJNGgzqcK/6TAg5uEA+8B/fA/Me4GfYaKAPhCt
LQNdv/DWtW+q6bN5dzA2R6MO6sO4I4NesfGf4Z/2fLN4p0WD/RJG3XsCD/VMT/rAP7pPX0PsePFa
APs3wZ4vsPGnh+LU7I7JPuXEBPzQydwfbuD3H4iuir418D+M77wR4gj1C1Je3fCXVuTxMn+I6g9j
7EivrvRdZsfEGkW2qabMJrW4XcjDqPUEdiDwRQB4B+0R/wAjfpf/AF4f+1Grx6vYf2iP+Rv0v/rw
/wDajV49QB9WfBH/AJJbp3/XWb/0Y1eh1558Ef8Aklunf9dZv/RjV6HQAUUUUAePftEf8ihpf/X/
AP8AtNq+ca+jv2iP+RQ0v/r/AP8A2m1fONAH0N+zp/yANa/6+k/9Br2mvFv2dP8AkAa1/wBfSf8A
oNe00AFFFFABRRRQAUUUUAFFFFABRRRQAUUUUAFFFFABRRRQAUUUUAFFFFABRRRQAUUUUAFFFFAB
RRRQAUUUUAFFFFABRRRQAUUUUAFFFFABRRRQAUUUUAFFFFABRRRQAV8e/E+//tH4l6/NnOy6MH/f
sCP/ANlr6/llSGF5ZG2oilmPoB1r4bvrt7/Ubm8k+/cSvK31Ykn+dAFevoz9newEXhXVb8jDXF4I
vqEQH+bmvnOvrP4N2H2D4X6TkYe48ydv+BOcf+OhaAO8ooooAKKKKAPE/wBozT9+j6HqQX/U3EkB
OP76hh/6LNfPlfV3xq077f8ADHUHClntZIrhQB6MFP8A46zV8o0Adr8JNQ/s34naK5OEmka3Yeu9
So/UivrqvhvSb5tM1mxv0zutbiOYY9VYH+lfcSOsiK6EMrAEEdxQA6iiigAooooAKKKKACiiigAo
oooAKKKKACiiigAooooAKKKKACiiigAooooAKKKKACiiigAooooAKKKKACiiigAooooAKKKKACii
igAooooAKKKKACiiigAooooAK+S/jN/yVjW/+2H/AKIjr60r5L+M3/JWdb/7Yf8AoiOgDhK+0fBH
/Ig+HP8AsF23/opa+Lq+0fBH/Ig+HP8AsF23/opaAN6iiigAr5x/aI/5G/S/+vD/ANqNX0dXzj+0
R/yN+l/9eH/tRqAPHq+jPAXi3T/BnwOtNTv23MJZ1ggBw00nmNhR/U9hXznVmfULu5s7Wzmndre0
DCCMn5U3MWbA9ST1+noKALXiHX9Q8T63carqUvmXEzZwPuovZVHYCsyivbvgv8MvtckPirWoP3CH
dYW7j/WEf8tCPQdvU89MZAOl+Dvwz/4R+0j8Q6zD/wATWdMwQuObZD3Po5H5Dj1r1yiigAooooAK
KKKAMrxH4e0/xTodxpOpR74Jhww+9G3ZlPYj/PFfIXi/wpqHg3X5tLv1zj5oZgMLNH2Yf1HYgivt
KuV8e+CLLxxoD2U+2O8iy9pc45if39VPQj+oFAHx1XuHwX+Jn2Z4fCmtz/uXISwnc/cJ6RE+h/h9
Dx6Y8b1fSb3Q9VudM1CFobq3fZIh/Qj1BGCD3Bqn3oA+76K8l+D3xM/4SO0XQNYm/wCJtbp+5lY8
3MYHc/3x39Rz6161QAUUUUAFFFFABRRRQAySNJonilRXjdSrIwyGB6gjuK+Wviv8N38G6n/aGnxs
2iXTnyzyfs7/APPMn09D+HbJ+qKp6ppdnrWmXGnahAs9rcIUkjbuP6EdQe1AHw5XoHwt+Is3grWP
s927Pot04+0Rjnym6CRR6juO49wKy/iB4GvfA2vtaS7pbGbL2lzjiRfQ/wC0O4+h6EVydAHrn7QN
xDdeJ9GuLeRJYZdNDxyIchlLsQQfSvI6nnvbm6t7aCed5IrZCkKsc7FJLED2ySfxqCgD6s+CP/JL
dP8A+us3/oxq9Drzz4I/8kt0/wD66zf+jGr0OgAooooA8e/aI/5FDS/+v/8A9ptXzhX0f+0R/wAi
hpf/AF//APtNq+caAPob9nT/AJAGtf8AX0n/AKDXtNeLfs6f8gDWv+vpP/Qa9poAKKKKACiiigAo
oooAKKKKACiiigAooooAKKKKACiiigAooooAKKKKACiiigAooooAKKKKACiiigAooooAKKKKACii
igAooooAKKKKACiiigAooooAKKKKACiiigDm/iBqH9l/D7XroMVYWciIw7M42KfzYV8aV9P/AB61
H7H8Ovsobm9u44iM9QMv/NBXzBQAV9ueHdP/ALK8NaXp+3BtbSKEjGOVQA/qK+O/CWnf2t4v0ew2
krPeRI+B/DuG4/lmvtegAooooAKKKKAMrxNp39r+FtW04KWa5tJYlA/vFTj9cV8S19318U+LtO/s
nxhrNgBhYLyVUH+zuO39MUAY1fZngDUv7W8AaFeZyzWaI59WQbG/VTXxnX078BNT+2fD1rMtl7G7
kjC+ithwfzZvyoA9SooooAKKKKACiiigAooooAKKKKACiiigAooooAKKKKACiiigAooooAKKKKAC
iiigAooooAKKKKACiiigAooooAKKKKACiiigAooooAKKKKACiiigAooooAKKKKACvkv4zf8AJWNb
/wC2H/oiOvrSvkz4zf8AJWNb/wC2H/oiOgDgq+0vBH/IgeHP+wXbf+ilr4ur7R8Ef8iD4c/7Bdt/
6KWgDeooooAK+cf2iP8Akb9L/wCvD/2o1fR1fLXxu8R6f4g8bRpp0nnR2MH2aSUHKs+5idp7gZxn
1zQB5rRRXX/DzwJd+OdeFuu6LT4CGu7gfwL2Uf7Rwcfie1AG58Jfhs/i/UhqmpRkaJayfMDx9occ
7B/s9Mn8B14+okRIo1jjRURQFVVGAAOgAqvpunWmkadb6fYQLBa26BI416Af4+9WqACiiigAoooo
AKKKKACiivJPjF8TB4etH8P6PN/xNrhP38q/8u0ZH6OR09Bz6UAcH8dPEmjaz4khsdPgjku7ANFc
3qn7x/55j1CnPPrkDvnyejqeamtLO6v5/Is7eW4m2lvLiQs2AMk4HoATQAWl1cWN3Dd2szw3ELiS
ORDgqwOQRX1h8M/iFB440XExSLV7VQLqEcBvSRf9k/oePQn5JrS0DXtQ8Na1b6rps3l3EDZ/2XHd
WHcEdaAPt2iue8G+LrDxp4fi1OxO1vuTwE/NDJjlT7eh7iuhoAKKKKACiiigAooooAw/FnhbT/GG
gzaVqCfK/wA0UoHzQv2YfT07jIr5C8TeHNQ8Ka7PpOpR7ZojlXH3ZEPRlPcH/EdRX2zXGfEbwDa+
OdCMXyRanbgtaXBHQ/3G/wBk/p1oA+Q6Ksahp93pWoT2F9A8F1A5SSNxgqRVegD6s+CP/JLdP/66
zf8Aoxq9DryP4DeJtPu/Co8PB9mo2bPIY2/5aRs2dy/QnB/D1r1ygAooooA8e/aI/wCRQ0v/AK//
AP2m1fONfR37RH/IoaX/ANf/AP7TavnGgD6G/Z0/5AGtf9fSf+g17TXi37On/IA1r/r6T/0GvaaA
CiiigAooooAKKKKACiiigAooooAKKKKACiiigAooooAKKKKACiiigAooooAKKKKACiiigAooooAK
KKKACiiigAooooAKKKKACiiigAooooAKKKKACiiigAooooA8C/aM1Ldd6Hpan7kclw49dxCr/wCg
tXhteifG3UxqHxMvY1bclnFHbKc+i7iP++nNed0AeifBHTvt/wATbOUruWzhluG/752A/m4r6rrw
L9nPTt11rupsv3Eit0P1JZv/AEFa99oAKKKKACiiigAr5a+Omm/YfiVNcBcLfW0U4x0yBsP/AKB+
tfUteF/tGaXm20PVlH3XktpDjrkBl/k/50AeCV7Z+zpqfl6xrWlMf9fAlwo/3GKn/wBDH5V4nXcf
CDVP7L+JukszYjuWa2f33qQv/j22gD63ooooAKKKKACiiigAooooAKKKKACiiigAooooAKKKKACi
iigAooooAKKKKACiiigAooooAKKKKACiiigAooooAKKKKACiiigAooooAKKKKACiiigAooooAKKK
KACvkz4zf8lY1v8A7Yf+iI6+s6+S/jN/yVnW/wDth/6IjoA4OvtLwR/yIPhz/sF23/opa+Lq+0fB
H/Ig+HP+wXbf+iloA3qKK88+KfxHi8FaT9ksnR9aulPkpwfJX/now/kD1P0NAHPfGX4m/wBkQS+G
tFnxqEq4u50P+oQj7oP94j8h7nj50p800tzPJPPI8s0jF3d2JZmPJJPc1Ppum3er6lb6fYQNPdXD
hI41HJP+HcntQBf8LeGdQ8Xa9BpOnJmSTl5G+7Eg6s3sP14Hevr3wv4Z0/wloMGk6bHiOMZeQ/el
c9Xb3P6cDtWT8PfAlp4G0FbZNsuoTgPd3AH32/uj/ZHb8+9dfQAUUUUAFFFFABRRRQAUUVz3jPxd
YeC/D8up3p3P9y3gB+aaTso9u5PYUAY3xN+IUHgfRdsDJJrF0pFrCedo7yMPQfqfxx8n3d1cX15N
d3UrzXEzmSSRzlmYnJJq7r+u3/iXWrnVtSl8y5nbJx91B2VR2AHArNoAfDDLczxwQRvLLIwRERcs
xPAAA6mvqn4WfDiLwXpX2u9RH1u6X98/XyV/55qf5kdT7AVzvwa+GX9kwR+Jtbgxfyrm0gkXmBT/
ABkf3j29B7nj2WgD5z+Mvwy/sieTxLosGNPlbN3Ag4gcn7wH90n8j7HjxyvuuaGK5gkgnjSWKRSj
o65VgeCCO4r5W+Kfw4l8Fat9rskd9FumPkvyfJb/AJ5sf5E9R9DQBh+BfGl94I8QJf22ZLd8JdW+
cCVM/wDoQ7Ht9Ca+utG1ix1/SbfU9OnE1rcJuRh19wR2IPBFfD9eg/Cz4jS+CtX+y3jO+i3bjz05
Pkt08xR/MdwPUCgD6uoqOCeK5gjngkSWGRQ6OhyGU8gg+lSUAFFFFABRRRQAUUUUAeX/ABc+Gi+K
9PbV9KiA1q2TlVGPtKD+E/7Q7H8PTHzC6tG7I6lWU4KkYIPpX3dXhfxo+GXmrN4r0SD94Pmv7eNf
vDvKB6/3vz9aAPENJ1W90PVbfUtPnaG6t33xuP5H1BHBHcGvrnwF43svHGgLewYiu4sJd2+eY39v
VT1B/qDXx1W74Q8V6h4O1+HVbBs7flmhJ+WaM9VP9D2ODQB9pUVleHPEOn+KNDt9W02XfBMOQfvR
t3Vh2I/zxWrQB49+0R/yKGl/9f8A/wC02r5xr6O/aI/5FDS/+v8A/wDabV840AfQ37On/IA1r/r6
T/0Gvaa8W/Z0/wCQBrX/AF9J/wCg17TQAUUUUAFFFFABRRRQAUUUUAFFFFABRRRQAUUUUAFFFFAB
RRRQAUUUUAFFFFABRRRQAUUUUAFFFFABRRRQAUUUUAFFFFABRRRQAUUUUAFFFFABRRRQAUUUUAFI
SAMk4A6mlrnvHWqf2N4E1u/DbXjtHWM+jsNq/wDjxFAHyH4i1L+2fEuqalnIurqSZfYMxIH5Vm0U
UAfUfwJ037D8Norgrhr65lnz3IBCD/0D9a9MrF8I6X/Yvg/R9OIw9vaRq/H8e0Fv1zW1QAUUUUAF
FFFABXAfGfS/7T+GWosq5ks2S5T/AIC2G/8AHWau/qnq2npqujX2nS42XVu8LZ9GUj+tAHw3VnT7
2TTdTtb6H/W20yTJz3Ugj+VQyxPBNJDKpWSNirA9iDg02gD7qtriO7tYbmFt0UyLIjeqkZFS1xnw
p1X+1/hpo0pbMkMX2Z89vLJUfoAfxrs6ACiiigAooooAKKKKACiiigAooooAKKKKACiiigAooooA
KKKKACiiigAooooAKKKKACiiigAooooAKKKKACiiigAooooAKKKKACiiigAooooAKKKKACiiigAr
5L+M3/JWdb/7Yf8AoiOvrSvkv4zf8lY1v/th/wCiI6AOEr7R8Ef8iB4c/wCwXbf+ilr4ur690nxB
YeGPhLomralKI4IdKtsD+J28pcKo7k0AWvHfjax8D6A99cbZLqTKWttnmV/6KO5/qRXyNrGr32va
tcanqM7TXVw+53P6ADsAOAO1aPjDxbqHjLX5tUvmKqflggDZWGPso/qe5rAoAVEeWRY41Z3chVVR
kknoAK+o/hN8Nk8IaaNT1KNW1q6T5h1+zoedg9/U/h255v4L/DL7LHD4q1qD9+43WFu4/wBWD/y0
I9T29Bz6Y9voAKKKKACiiigAooooAKKKjnnitbeS4nkWKGJS7u5wFUDJJNAFTWtZsdA0i51TUZhF
a267nbufQAdyTwBXyL458Z33jfxBJqFzmO3TKWtvnIiT+pPUn19gBW18U/iLN411f7NZu6aLaOfI
Tkea3TzGH8h2HuTXn9ABXsnwa+GX9rTx+JdbgzYRNm0gkXidx/GR/dB6ep9hzzvws+HEvjXVvtd6
jpotqw85+R5zf881P8yOg+or6phhitoI4II0ihjUIiIuFVRwAB2FAElFFFABVHWNIsde0m40zUYF
mtbhNrof0IPYg8g9qvUUAfHHjvwTfeB9fexuN0lrJl7W5xxKn9GHcf0Irl6+0PGHhLT/ABnoE2mX
y7WPzQTgZaGTsw/qO4r5D8Q+H9Q8Ma3caVqUPl3EJ6j7rr2ZT3BoA9P+DXxM/se4j8Na1PjT5nxa
Tu3EDn+A+iE/kfY8fRlfCFfRHwZ+Jn9qQR+GNanzfRLiznc8zoB9wn+8B0Pce45APZ6KKKACiiig
AooooAKQgMCCAQRgg96WigD5n+MHwzPhq8bXdIhP9kXD/vYkHFq57eyE9PQ8eleUV90Xlnb6hZzW
d3Ck1vMhSSNxkMp6g18n/Ev4fXHgbWsxB5dIuWJtZjzj1Rv9ofqOfXAAz4beP7nwNrm590ulXJC3
cA7Ds6/7Q/UcehH1nZXttqNlDe2cyTW06CSORDkMp6GvhevVfhB8Sz4Yvl0TVpv+JPcv+7kY/wDH
tIe/+6T19Dz65AO5/aI/5FDS/wDr/wD/AGm1fONfRv7Q5DeD9KKnIN+CCP8Arm1fOVAH0N+zp/yA
Na/6+k/9Br2mvFv2dP8AkAa1/wBfSf8AoNe00AFFFFABRRRQAUUUUAFFFFABRRRQAUUUUAFFFFAB
RRRQAUUUUAFFFFABRRRQAUUUUAFFFFABRRRQAUUUUAFFFFABRRRQAUUUUAFFFFABRRRQAUUUUAFF
FFABXlPx+1X7H4DhsFb57+7RWXPVEBY/+PBPzr1avnL9obVftHijTNLVsraWplYejSN/gi/nQB47
W14P0v8Atrxjo+mlcpPdxrIP9jILf+Og1i16h8BdK+3fEI3jLlLC1eUE/wB5sIP0ZvyoA+n6KKKA
CiiigAooooAKKKKAPj/4o6T/AGP8SdagC7Y5Z/tCY6YkAfj6EkfhXIV7T+0TpPla5pGrqvy3Fu1u
5HqjZGfwf9K8VoA+g/2ddX8zSdY0d25gmS5jB7hxtbH0KD869tr5Y+B+sf2Z8R7e3ZsR6hC9s2Tx
nG9f1TH419T0AFFFFABRRRQAUUUUAFFFFABRRRQAUUUUAFFFFABRRRQAUUUUAFFFFABRRRQAUUUU
AFFFFABRRRQAUUUUAFFFFABRRRQAUUUUAFFFFABRRRQAUUUUAFFFFABXyX8Zv+Ssa3/2w/8AREdf
WlfJfxm/5Kzrf/bD/wBER0AcHXR+JfGN/wCI7HSNPlJisNLs4raGAHgsqBWc+pJH4Dj1J52igAr1
z4O/DP8A4SC7j8Q6zB/xKoHzBC44uXHc+qA/mRjsa5/4YfDyfxvrPm3CvHo1q4NzKOPMPXy1Pqe/
oPqM/VtrawWVrFa2sSQwQoEjjQYCqOABQBL0paKKACiiigAooooAKKKKACvnL4yfE3+2biTw1os+
dOhfF1Oh/wBe4/hH+wD+ZHoOem+M3xM/suGXwxos/wDpsq4vJ0PMKn+AH+8R19B7nj53oAK6jwJ4
KvvHGvpY2+6O1jw91c4yIk/+KPYf0Brlq+xfh14f0/w/4J0yKxh2tc28dxPIfvSSMoJJP44HoBQB
u6PpFjoOk2+madAsNrbptRB+pJ7k9Se9XqKKACiiigAooooAK4j4lfD628c6IRGEi1a2Um1nI6/7
Df7J/Q8+oPb0UAfC17Z3OnXs1neQvBcwOUkjcYKsOoNMhmlt5454JHjljYOjocMrA5BB7EGvd/2h
dA0+K10/X44dl/LN9mldeBIu0kFvUjGM+nHYY8FoA+q/hX8R4/Gmk/Y750TWrVf3y9POX/noo/mB
0PsRXolfDukave6Fq1tqenTtDdW7h0cfqD6gjgjuDX1z4D8bWXjjQEvrfbFdR4S6ts5MT/1U9Qf6
g0AdTRRRQAUUUUAFFFFABWZ4g0DT/E2i3GlalD5lvMuMj7yHsynsRWnRQB8YeMfCOoeC9fl0u+G5
fvQTgYWaPsw/qOxrn6+yPHPgux8b+H3sLnEdwmXtbgDJifH/AKCe47/UCvkXWdHvtA1a40vUYTDd
W77XU9D6EHuCOQaANnUfGt9q3gay8N32ZhYXIkt5yeRHtYbD64yMe3HYVzFFFAH0N+zp/wAgDWv+
vpP/AEGvaa8W/Z0/5AGtf9fSf+g17TQAUUUUAFFFFABRRRQAUUUUAFFFFABRRRQAUUUUAFFFFABR
RRQAUUUUAFFFFABRRRQAUUUUAFFFFABRRRQAUUUUAFFFFABRRRQAUUUUAFFFFABRRRQAUUUUAFfH
PxH1f+2/iHrd4G3Ri5MMZ7FY/kBH1C5/GvrPxHqq6H4a1PVTj/RLaSVQe7BTgficCviR2Z3Z3JZm
OST1JoASvon9nfSfI8O6rqzLhrq5WFSf7sa549sufyr52r7D+Gmk/wBi/DnRLVk2yNbieQHrukJc
59xux+FAHWUUUUAFFFFABRRRQAUUUUAebfHLSP7S+HE9wq5ksJ47gY64zsb9Hz+FfLNfcOtabHrO
h3+mS48u7t3hJI6blIz+Ga+IZoZLeeSCVSskbFHU9iDgigC1o2pSaPrlhqcWS9pcRzgDvtYHH44r
7ehmjuII54mDRyKHRh3BGQa+FK+uvhNrP9tfDbSZWbdLbIbWTnODGdo/8d2n8aAO1ooooAKKKKAC
iiigAooooAKKKKACiiigAooooAKKKKACiiigAooooAKKKKACiiigAooooAKKKKACiiigAooooAKK
KKACiiigAooooAKKKKACiiigAooooAK+R/jBcQ3PxU1ySCRZEDxIWU5G5YkVh9QQQfcV7L8XviWP
CtidG0qYf2zcp8zr/wAu0Z/i/wB49vTr6Z+YySxJJJJOST3oAK6PwT4Ov/Guvx6dZgpCuGubgrlY
U9T7+g7n8TWZoeh3/iPWLfS9MhMt1O2FHZR3YnsAOSa+u/BPg2w8E6BHp1mA8zYe5uCuGmf19gOw
7D8TQBp6Fodh4c0a30rTYRFbQLgDux7sT3JPJNaNFFABRRRQAUUUUAFFFFABXnXxV+I8XgzSvsVi
6vrV2h8pevkr08w/0Hc+wNbnjzxtZeB9Ae+n2yXcmUtLbPMr/wBFHUn+pFfI2r6te67qtxqeoztN
dXD73dv0A9ABwB2AoAqSzSXE0k00jSSyMXd3OSxJyST3NNoALEKoJY8ACrep6Zd6PfyWN/CYbqMK
Xjbqu5QwB98EUAVK+2PC3/IoaL/14Qf+i1r4nr7Z8Lf8ihov/XhB/wCi1oA1qKKKACiiigAooooA
KKKKAPHv2iP+RQ0v/r//APabV8419HftEf8AIoaX/wBf/wD7TavnCgBa3/B/i3UPBmvw6nYsWUHb
PAWws0fdT/Q9jWZHpV7NpE+qRQM9nbyrFNIv/LNmztz7HB59fqKp0Afbfh7xBp/ifRLfVdMm8y3m
HQ/eRu6sOxFalfI/w1+INz4G1seYXl0m5YC6gHb/AG1/2h+o49CPrGzvLbULOG8s5knt5kDxyIch
lPQigCeiiigAooooAKKKKACvPvin8OYvGukfarNVTWrRD5D8DzV6+Wx/PB7E+hNeg0UAfCk8Etrc
SW88bRzRMUdHGCrA4II9ajr6N+Mnwy/tm3k8S6NB/wATGFM3UCDm4QfxD/bA/MD1Az85UAfQf7Ok
0X9j63B5iecLhH8vd823bjOPTNe2V8T+GfEmoeE9dg1bTZNs0RwyH7sqHqrDuD+nB6ivr3wp4p0/
xfoMGq6e/wArjEsRPzQv3VvcfqMHvQBt0UUUAFFFFABRRRQAUUUUAFFFFABRRRQAUUUUAFFFFABR
RRQAUUUUAFFFFABRRRQAUUUUAFFFFABRRRQAUUUUAFFFFABRRRQAUUUUAFFFFABRRRQAUUUUAeX/
AB41j+z/AIfGyVsSajcJFgddi/OT+aqPxr5gr2D9oTWPtfivT9JRspY229hno8h5H/fKr+deP0Aa
Xh7S21vxHpulqD/pdzHCSOwLAE/gMmvttFVEVEUKqjAA6AV8w/AfR/7Q+IIvWX93p1u82SON7fIB
+TMfwr6goAKKKKACiiigAooooAKKKKACvkb4t6MdF+JOqxquIrpxdx+4k5b/AMe3D8K+ua8J/aK0
XMej66i9C1nK31+dP/alAHg1e7/s661/yGdCdv7t5Euf+AOf/RdeEV2fwp1r+w/iPpMzPthuJPss
npiQbRn6MVP4UAfXlFFFABRRRQAUUUUAFFFFABRRRQAUUUUAFFFFABRRRQAUUUUAFFFFABRRRQAU
UUUAFFFFABRRRQAUUUUAFFFFABRRRQAUUUUAFFFFABRRRQAUUUUAFcZ8R/H1t4G0LzRsl1O4BW0g
Pc93b/ZH68D3HZ188ftF/wDIf0X/AK9X/wDQqAPH7++utTv5769nea5ncvJI5yWJpltbT3l1Fa20
LzTyuEjjQZZmPAAFRV9CfAjwVYx6Svi24xNeTM8VuCOIFBKsR/tHB57D6mgDrvhh8O4PBGj+bcqk
ms3Sg3Mo58sdfLU+g7nufoK72iigAooooAKKKKACiiigArK8ReINP8MaJcatqUojt4RwP4nbsqju
TV68vLbTrKa8vJkgtoELySOcBVHUmvk34lfEC58c63mMvFpNsStrAT19Xb/aP6Dj1JAMfxh4s1Dx
lr82qX7YB+WCEHKwx9lH9T3OawKWvUvhF8ND4qvhrOqxf8Sa2f5Ub/l5cfw/7o7+vT1wAdH8F/hl
v8jxXrcHyg7rC3kXr6Skf+g/n6V598Wv+Spa7/11T/0WtfXSqFUKoAUDAAHAr5F+LX/JUtd/66p/
6LWgDi6+2fC3/IoaL/14Qf8Aota+Jq+2fC3/ACKGi/8AXhB/6LWgDWooooAKKKKACiiigAooooA8
e/aI/wCRQ0v/AK//AP2m1fONfR37RH/IoaX/ANf/AP7TavnCgD3j9n+yttS0HxPZXsCT207QxyRu
OGUq+RXnnxI8AXPgbXNi75dLuSWtJzzx3Rv9ofqOfUD0v9nH/kH+IP8ArrB/J69a8R+HdP8AFOh3
Gk6lFvgmHDD70bdnU9iP88UAfE1er/B/4mHw1eJoWrzH+yLh/wB1K54tXPf/AHCevoefWuF8XeFN
Q8Ha/NpWoLkr80MoHyzRnow/r6EEVg0Afd4IIyDkHoaWvDPgv8TPNWHwprc/7wfLYXEh+8O0RPr/
AHfy9M+50AFFFFABRRRQAUUUUAFfPHxm+Gf9mzTeKNFg/wBDlbdewIP9Sx/jA/uk9fQn06fQ9Mli
jnheGZFkikUq6MMhgeCCPSgD4Srrvh/46vPA2vLdR7pbGYhLu2B4dfUf7Q7fl3q58VvBtt4M8XG3
sXzZXcf2iGMnJiBYgrnuARx7Vw1AH3HpeqWetaZb6jp86z2twgeORe4/oR0I7GrleefBH/klun/9
dZv/AEY1eh0AFFFFABRRRQAUUUUAFFFFABRRRQAUUUUAFFFFABRRRQAUUUUAFFFFABRRRQAUUUUA
FFFFABRRRQAUUUUAFFFFABRRRQAUUUUAFFFFABRRRQAUUVzHxD1r+wPAOs34bbILcxRHvvf5Fx9C
2fwoA+VPGus/8JD401fVA26Oe5byj/0zX5U/8dArCoo6nFAH0h+z5o32Twnfas64e/udiH1SMYB/
76Z/yr1+sPwbov8Awj3g7SdKK7Xt7ZRKP+mh+Z//AB4mtygAooooAKKKKACiiigAooooAK4/4o6J
/b3w61e2VczQxfaYsdd0fzYH1AI/GuwpGUMpVgCpGCCODQB8I0qO8UiyIxV1IZWHYitjxboreHvF
uqaSRhba4ZY/dCcofxUisagD7a8M6wuv+GNM1Zcf6VbpIwHZiPmH4HI/CtWvIv2ftc+2+EbvSHbM
mn3G5Bn/AJZyZI/8eD/nXrtABRRRQAUUUUAFFFFABRRRQAUUUUAFFFFABRRRQAUUUUAFFFFABRRR
QAUUUUAFFFFABRRRQAUUUUAFFFFABRRRQAUUUUAFFFFABRRRQAUUUUAFfPH7Rf8AyH9F/wCvV/8A
0Kvoevnj9ov/AJD+i/8AXq//AKHQB4vX1Z8Ef+SW6f8A9dZv/RjV8p19WfBH/klun/8AXWb/ANGN
QB6HRRRQAUUUUAFFFFABSEhQSSAAMkntS14X8aPib5azeFNEn+c/Lf3EbdP+mQP/AKF+XrQBzXxf
+Jh8S3r6HpEx/se3f95Ih4unHf8A3AenqefSvKKWt3wj4U1Dxjr8OlaeuC3zTSkfLDGOrH+nqSBQ
Br/DjwBdeOdc2Nvi0u3Ia7uB6dkX/aP6Dn2P1nY2NtptjBZWUKQW0CBI40HCqOgqj4c8O6f4W0O3
0nTYtkEI5Y/ekbu7HuT/AJ4rWoAK+RPi1/yVLXf+uqf+i1r67r5E+LX/ACVLXf8Arqn/AKLWgDi6
+2PCv/IoaL/14Qf+i1r4nr7Z8Lf8ihov/XhB/wCi1oA1qKKKACiiigAooooAKKKKAPHv2iP+RQ0v
/r//APabV8419HftEf8AIoaX/wBf/wD7TavnGgD3/wDZx/5B/iD/AK6wfyevcK8P/Zx/5B/iD/rr
B/J69woA5Xx74IsvHGgNZT4iu4svaXGOY39/9k9CP6gV8jatpV7oeq3Gm6hA0N1bvskQ/wAx6gjk
HuK+4685+Kvw4j8Z6V9tsUVdatE/dHoJ16+WT6+h9fY0AfK6OyOroxVlOQwOCD619P8Awk+JS+LN
PGk6pKBrVsn3icfaUH8Q/wBodx+Prj5hmikt5pIZo2jljYo6OMFSOCCOxqfTtQu9J1G3v7GdoLq3
cPFInVSP89O9AH3NRXHfDrx5aeOdBE42RalbgLd24P3T/eH+ye3pyO1djQAUUUUAFFFFABRRRQB8
4/tEf8jfpf8A14f+1Grx6vYf2iP+Rv0v/rw/9qNXj1AH1Z8Ef+SW6f8A9dZv/RjV6HXnnwR/5Jbp
/wD11m/9GNXodABRRRQAUUUUAFFFFABRRRQAUUUUAFFFFABRRRQAUUUUAFFFFABRRRQAUUUUAFFF
FABRRRQAUUUUAFFFFABRRRQAUUUUAFFFFABRRRQAUUUUAFeJftEa35WmaToUbfNPI11KB/dUbV/M
s3/fNe218kfF3XP7c+I+pOrbobMizi57Jw3/AI+WoA4euq+G+if2/wDEHR7Jl3RCcTSgjjZH85B+
uMfjXK17l+ztoe+71fXpF4jRbSI47nDP+gT86APfaKKKACiiigAooooAKKKKACiiigAooooA+cv2
hND+yeJdP1qNQI76AxSED/lpH3P1VlH/AAGvHa+r/jLoP9ufDq9dE3T6eReR4HOFyH/8cLH8BXyh
QB6N8EtdGj/ES3t5G2w6jG1q2TwGPzJ+OVA/4FX1TXwtaXU1jewXdu+yeCRZY2HZlOQfzFfbWiap
Dreh2OqQf6u7gSZR6bhnH4dKAL9FFFABRRRQAUUUUAFFFFABRRRQAUUUUAFFFFABRRRQAUUUUAFF
FFABRRRQAUUUUAFFFFABRRRQAUUUUAFFFFABRRRQAUUUUAFFFFABRRRQAV88ftF/8h/Rf+vV/wD0
Kvoevnj9ov8A5D+i/wDXq/8A6FQB4vX1Z8Ef+SW6f/11m/8ARjV8p19WfBH/AJJbp3/XWb/0Y1AH
odFFFABRRRQAUUVxvxF8e2ngbQjN8supXAK2luT1Pdm/2R+vA75oAwfi38Sl8KaedI0qYHWrlOWU
5+zIf4j/ALR7D8fTPzC7M7s7sWZjksTkk+tWNQ1C71XUJ7++nee6uHLySOeWJ/z0qCKKS4mjhhja
SWRgiIgyWJ4AA7mgC1pGk3uuarb6Zp0DT3Vw+yNF/Un0AHJPYCvrnwF4IsvA+gLZQYlu5cPd3GOZ
H9v9kdAP6k1ifCr4cR+DNK+23yK+tXSfvW6iFOojH9T6+wr0WgAooooAK+RPi1/yVLXf+uqf+i1r
67r5E+LX/JUtd/66p/6LWgDi6+2fC3/IoaL/ANeEH/ota+Jq+2PCv/IoaL/14Qf+i1oA16KKKACi
iigAooooAKKKKAPHv2iP+RQ0v/r/AP8A2m1fONfR37RH/IoaX/1//wDtNq+cKAPoD9nH/kH+IP8A
rrB/J69wrw/9nH/jw8Qf9dYP5PXuFABRRRQB4v8AGb4Zf2nDN4o0WDN7Guby3Qf65R/GB/eA6juB
6jn54r7vr5y+Mnwy/sa4k8S6LBjTpnzdQIP9Q5/iH+wT+RPoeADzXwx4l1Dwlr1vq2nSYljOHQ/d
lQ9Ub2P6deor698K+J9P8XaBBq2nv8j/ACyRk/NE46o3uP1BB718VV13w98dXfgbX1uU3y6fOQl3
bg/fX+8P9odvy70AfYNFVNN1K01jTbfUbCdZ7W4QPHIp4I/x7EdjVugAooooAKKKKAPnH9oj/kb9
L/68P/ajV49XsP7RH/I36X/14f8AtRq8eoA+rPgj/wAkt0//AK6zf+jGr0OvPPgj/wAkt0//AK6z
f+jGr0OgAooooAKKKKACiiigAooooAKKKKACiiigAooooAKKKKACiiigAooooAKKKKACiiigAooo
oAKKKKACiiigAooooAKKKKACiiigAooooAKKKKAMrxNrMfh7wxqWryYxawNIoP8AE2PlH4tgfjXx
PJI8sjSSMWd2LMxPJJ6mvor9oPXvsnhqx0SN8SX03mygf884+x+rFT/wGvnKgBa+vPhVoX9gfDrS
oHULNcR/apeP4pPmGfcLtH4V8veD9DbxJ4v0vSACUuJ1EmO0Y5c/goNfaaqqKFVQqqMAAYAFAC0U
UUAFFFFABRRRQAUUUUAFFFFABRRRQBHNDHcQSQTIHikUo6nowIwRXxP4j0eTw/4k1HSZclrS4aME
/wASg/KfxGD+NfblfOX7QXh/7H4kstdiTEd/D5UrAf8ALROAT9VKj/gJoA8dr6V+AXiD+0fB1xo8
jZm0yb5R/wBMpMsP/Ht/6V81V6D8GPEH9hfEO0ikfbb6iptJP95uU/8AHgB+JoA+rqKKKACiiigA
ooooAKKKKACiiigAooooAKKKKACiiigAooooAKKKKACiiigAooooAKKKKACiiigAooooAKKKKACi
iigAooooAKKKKACiiigAr54/aL/5D+i/9er/APoVfQ9fPH7Rf/If0X/r1f8A9CoA8Xr6s+CP/JLd
O/66zf8Aoxq+U6+rPgj/AMkt0/8A66zf+jGoA9DooooAKKKqanqdno2mXGo386wWtuheSRugH9Se
gHcmgDP8V+KNP8IaDPquov8AInyxxA/NK56Kvuf0GT2r5C8T+JdQ8Wa7catqMm6WU4RAfliQdEX2
H68nqa1viD46vPHOvNdPvisISVtLYn7i+p/2j1P5dq5KgAr374E+BbM2K+L73bNcM7x2ceOIQDtZ
z/tE5A9B9ePAa+rPgj/yS3Tv+us3/oxqAPQ6KKKACiiigAr5E+Lf/JUtd/66p/6LWvruvkT4t/8A
JUtd/wCuqf8AotaAOLr7Z8Lf8ihov/XhB/6LWviWvtnwr/yKGi/9eEH/AKLWgDXooooAKKKKACii
igAooooA8e/aI/5FDS/+v/8A9ptXzjX0d+0R/wAihpf/AF//APtNq+caAPf/ANnH/kH+IP8ArrB/
J69wrw/9nH/kH+IP+usH8nr3CgAooooAKjngiureS3njWSGVSjo4yGUjBBFSUUAfI3xS8GQ+CvFh
tbSTdZXUf2i3Qklo1JI2E98EHB9Md64mvYf2iP8Akb9L/wCvD/2o1ePUAel/Cb4kv4Q1IaZqUjHR
Lp/mJ5+zueN49vUfj25+okdJY1kjdXRgGVlOQQehBr4Sr2/4L/Ez7M8PhTWpv3DnbYTufuE9IifQ
/wAPoePTAB9AUUUUAFFFFAHzj+0R/wAjfpf/AF4f+1Grx6vYf2iP+Rv0v/rw/wDajV49QB9WfBH/
AJJbp/8A11m/9GNXodeefBH/AJJbp/8A11m/9GNXodABRRRQAUUUUAFFFFABRRRQAUUUUAFFFFAB
RRRQAUUUUAFFFFABRRRQAUUUUAFFFFABRRRQAUUUUAFFFFABRRRQAUUUUAFFFFABRRRQAUUVi+Lt
dTw14S1PV2IDW0BMee8h4QfixFAHzN8YNf8A7e+It95bZt7HFnF/wDO7/wAfLfhiuDp0kjyyNJIx
Z3YszHqSetNoA9p/Z50Hz9Z1LXpUylrELeEn++/LEe4UY/4FX0NXGfCvw/8A8I78PdNt3j2XFyv2
qcHrufkZ9wu0fhXZ0AFFFFABRRRQAUUUUAFFFFABRRRQAUUUUAFcP8WvD3/CQ/DzUI0TdcWY+2Q/
VM7h+KFh9SK7ikIDAggEEYIPegD4Rp0UskEyTROUkjYMrDqCOQa3vHHh8+F/GWp6TtIiimLQZ7xt
8yfoQPqDXP0Afa/hXXI/EnhbTdYjx/pUCs4Xor9HH4MCK2K8Q/Z68R+bY6j4cmf5oG+1W4J/hOA4
+gO0/wDAjXt9ABRRRQAUUUUAFFFFABRRRQAUUUUAFFFFABRRRQAUUUUAFFFFABRRRQAUUUUAFFFF
ABRRRQAUUUUAFFFFABRRRQAUUUUAFFFFABRRRQAV88ftF/8AIf0X/r1f/wBCr6Hr54/aL/5D+i/9
er/+hUAeL19WfBH/AJJbp/8A11m/9GNXynX1Z8Ef+SW6f/11m/8ARjUAeh0UUUANkkSKNpJHVI0B
ZmY4CgdST6V8ufFn4kv4v1M6bpsjLolq/wAuOPtDj+M+3oPx74HSfGj4mfa5J/Cmizf6Oh239wh/
1hH/ACzB9B39Tx0znxGgApSrBQxUhW6Ejg10/gPwTfeONfWxt90drHh7q5xkRJ/Vj0A/oDXV/HDS
LHQtZ0LTNOgWG1t9NCog/wCujcn1J6k9zQB5ZX1Z8Ef+SW6f/wBdZv8A0Y1fKdfVnwR/5Jbp/wD1
1m/9GNQB6HRRRQAUUUUAFfInxa/5Klrv/XVP/Ra19d18ifFr/kqWu/8AXVP/AEWtAHF19s+Fv+RQ
0X/rwg/9FrXxNX2z4W/5FDRf+vCD/wBFrQBrUUUUAFFFFABRRRQAUUUUAePftEf8ihpf/X//AO02
r5wr6P8A2iP+RQ0v/r//APabV840Ae//ALOP/Hh4g/66wfyevcK8P/Zx/wCQf4g/66wfyevcKACi
iigAooooA+cf2iP+Rv0v/rw/9qNXj1ew/tEf8jfpf/Xh/wC1Grx6gAKkAEggEZGe9HevcvDvw9t/
HPwT04whItXtnnNrMeA37xsxt/sn9Dz658Tu7S4sLya0u4XhuIXKSRuMFWHBBoA+jvg98S/+EhtE
8P6xN/xNrdP3ErH/AI+YwP1cDr6jn1r1uvhW0up7G7hu7WV4biFxJHIhwVYHIIr6w+GXxCt/HGi7
Z2SPWLVQLqEcbh2kUf3T+h/DIB3VFFFAHzj+0R/yN+l/9eH/ALUavHq9h/aI/wCRv0v/AK8P/ajV
49QB9WfBH/klun/9dZv/AEY1eh1558Ef+SW6f/11m/8ARjV6HQAUUUUAFFFFABRRRQAUUUUAFFFF
ABRRRQAUUUUAFFFFABRRRQAUUUUAFFFFABRRRQAUUUUAFFFFABRRRQAUUUUAFFFFABRRRQAUUUUA
FeIftDeIfKsNN8Owv80zfapwD/CuVQfQncf+AivbicV8b/EHxF/wlPjfUtTR91uZPKt/Tyl4U/jj
P1NAHM10XgTw+fE/jbS9KK7oZJg8/wD1yX5n/MAj6kVzte8/s8eHcJqfiOZPvYs7cn04Zz/6APwN
AHuoAAwBgDoKWiigAooooAKKKKACiiigAooooAKKKKACiiigAooooA8K/aG8ObotN8SQpyp+yXBA
7HLIf/Qh+IrwWvtXxdoMfibwpqWjuBm5hIjJ6LIOUP4MBXxZNFJBNJDKhSWNirqw5Ug4INAHReAf
ER8LeNdN1RmKwJL5dx7xN8rfXAOfqBX2UCGAIIIIyCO9fCNfWXwg8S/8JH4AsxK+66sP9EmyeTtA
2n8VI59QaAO9ooooAKKKKACiiigAooooAKKKKACiiigAooooAKKKKACiiigAooooAKKKKACiiigA
ooooAKKKKACiiigAooooAKKKKACiiigAooooAK+eP2i/+Q/ov/Xq/wD6FX0PXzx+0X/yH9F/69X/
APQqAPF6+rPgj/yS3T/+us3/AKMavlOvqz4I/wDJLdP/AOus3/oxqAPQ68j+MXxM/wCEftJPD2jz
Y1WdP38yHm2Qjp7OR09Ac9xXQ/E74hQeB9F2W7JJrF0pFrEedg6eYw9B29Tx64+ULq6nvbua6upX
luJnLySOclmPJJoAi5PNavhzw9qHinXLfSdNi3zzHkn7sa92Y9gKo2Njc6lfQWVlC89zO4jijQcs
x6CvrP4b+ALbwNoextsuqXIDXc4557Iv+yP1PPoAAa/hDwnp/g3QIdLsFzj5ppiMNM/dj/QdhgV4
f+0R/wAjfpf/AF4f+1Gr6Or5x/aI/wCRv0v/AK8P/ajUAePV9WfBH/klunf9dZv/AEY1fKdfVnwR
/wCSW6f/ANdZv/RjUAeh0UUUAFFFFABXyJ8W/wDkqWu/9dU/9FrX13XyJ8Wv+Spa7/11T/0WtAHF
V9s+Ff8AkUNF/wCvCD/0WtfE9fbPhb/kUNF/68IP/Ra0Aa1FFFABRRRQAUUUUAFFFFAHj37RH/Io
aX/1/wD/ALTavnGvo79oj/kUNL/6/wD/ANptXzjQB7/+zj/yD/EH/XWD+T17hXh/7OP/ACD/ABB/
11g/k9e4UAFFFFABRRRQB84/tEf8jfpf/Xh/7UavHq9h/aI/5G/S/wDrw/8AajV49QB9WfBH/klu
nf8AXWb/ANGNWV8YPhn/AMJJZtr2jw/8Te3T97Eg5uUH/s4HT1HHpWr8Ef8Aklun/wDXWb/0Y1eh
0AfCBBBIIwR1FaWga7f+Gtat9V02by7mBsj0Yd1YdwRwa9h+NHwy8ppvFeiQfuz81/bxr9095QPT
+9+frXhlAH2d4M8X2HjTw/Fqdk21x8lxAT80MncH27g9xXQ18a+BvGd94I8QR6ha5kt3wl1bk8Sp
/iOoPY+xIr670XWbHX9IttU06YS2twm5G7j1BHYg8EUAeAftEf8AI36X/wBeH/tRq8er2H9oj/kb
9L/68P8A2o1ePUAfVnwR/wCSW6f/ANdZv/RjV6HXnnwR/wCSW6f/ANdZv/RjV6HQAUUUUAFFFFAB
RRRQAUUUUAFFFFABRRRQAUUUUAFFFFABRRRQAUUUUAFFFFABRRRQAUUUUAFFFFABRRRQAUUUUAFF
FFABRRRQAUUUUAcR8WPEf/CN/D+/ljk2XV2PskGDzucHJH0XcfqBXyPXrHx68S/2p4uh0WF82+mR
/PjvK4BP5DaPY5ryegBUR5ZFjjUs7EKqqMkk9q+0fBvh9PC/hHTdHUDfbwjzSP4pDy5/76Jr5v8A
gx4bOv8Aj+2nlTda6aPtUmem4fcH/fWD9FNfVtABRRRQAUUUUAFFFFABRRRQAUUUUAFFFFABRRRQ
AUUUUAFfLPxu8Nf2H47kvok22uqL9oUjp5nSQfXOG/4HX1NXnvxl8M/8JD4CuJoY913pp+1RY6lQ
PnH/AHzk/VRQB8pV6f8AA3xP/YvjX+zJn22uqqIeTwJRyh/Hlf8AgQrzCpIJ5bW4iuIHMc0Th0de
qsDkH86APuuisTwh4gi8U+FNP1iIrm4iHmqP4JBw6/gwNbdABRRRQAUUUUAFFFFABRRRQAUUUUAF
FFFABRRRQAUUUUAFFFFABRRRQAUUUUAFFFFABRRRQAUUUUAFFFFABRRRQAUUUUAFFFFABXzx+0X/
AMh/Rf8Ar1f/ANDr6Hr54/aL/wCQ/ov/AF6v/wChUAeL19FeBfF9h4L+Btpqd4d8nmzpbwA4aaTz
GwB7dyew/AV861PNe3Nxa21tLMzwWyssMZPCBmLHH1J/zigC3r2u3/iTWrnVdSl8y5nbJx0UdlUd
gBwKzVUswVQSxOAAOtFe8/Bb4Z7Vt/FutQ5LDfp9u46DtKR/6D+fpQB0nwi+Gg8K2K6zqsQOs3Kf
KjD/AI9kP8P+8e/p09c+pUUUAFfOP7RH/I36X/14f+1Gr6Or5x/aI/5G/S/+vD/2o1AHj1fVnwR/
5Jbp/wD11m/9GNXynX1Z8Ef+SW6f/wBdZv8A0Y1AHodFFFABRRRQAV8ifFr/AJKlrv8A11T/ANFr
X13XyJ8W/wDkqWu/9dU/9FrQBxdfbPhb/kUNF/68IP8A0WtfE1fbHhX/AJFDRf8Arwg/9FrQBr0U
UUAFFFFABRRRQAUUUUAePftEf8ihpf8A1/8A/tNq+ca+jv2iP+RQ0v8A6/8A/wBptXzjQB7/APs4
/wDIP8Qf9dYP5PXuFeH/ALOP/IP8Qf8AXWD+T17hQAUUUUAFFFFAHzj+0R/yN+l/9eH/ALUavHq9
h/aI/wCRv0v/AK8P/ajV49QB9WfBH/klunf9dZv/AEY1eh1558Ef+SW6f/11m/8ARjV6HQAjKsiM
jqGVhgqRkEelfMPxb+GjeFNQbV9KhJ0W5flVGfszn+E/7J7H8PTP0/VbULC11XT57C+gSe1nQpJG
4yGBoA+Ga9A+FvxFl8E6v9mu2Z9Fu3HnoOTE3TzFHt3Hce4FUfiN4BuvA2umL55dMuCWtLgjqP7j
f7Q/Xr9ONoA9d/aBniuvE+jXEEiyQy6cHR0OQyl2IIPpXkVWJ766uoLaCed5I7ZDHCrHOxSSxA9s
kn8ar0AfVnwR/wCSW6f/ANdZv/RjV6HXnnwR/wCSW6f/ANdZv/RjV6HQAUUUUAFFFFABRRRQAUUU
UAFFFFABRRRQAUUUUAFFFFABRRRQAUUUUAFFFFABRRRQAUUUUAFFFFABRRRQAUUUUAFFFFABRRRQ
AVmeIdZg8PeHr7V7nHlWkLSYzjcf4V+pOB+NadeHftB+J/KtLHwzbyfNMftV0Af4Rwin6nJ/4CKA
PCb+9n1LULm+unL3FzK0sjerMcn9TVeitvwh4fk8UeK9O0ePdtuJQJWXqsY5c/goNAH0R8D/AA3/
AGJ4FW/mTbdaq/nnPXyxxGPyy3/A69MqOGGO2gjghQJFGoREUcKAMACpKACiiigAooooAKKKKACi
iigAooooAKKKKACiiigAooooAKRlV1KsoZWGCCMgilooA+NvH/hlvCfjTUNLCkW4fzbY+sTcr+XT
6g1zNfR3x98Lf2h4et/ENvHm409vLnIHJhY9f+Atj/vo1840Ae3fs++KPJvr3wzcSfJcA3NqCf4w
MOo+qgH/AICa+ga+HtF1a50LWrPVbQ4ntJVlTPQ4PQ+xHB+tfamkapa63o9pqlk+63uollQ9wCOh
9x0PuKALtFFFABRRRQAUUUUAFFFFABRRRQAUUUUAFFFFABRRRQAUUUUAFFFFABRRRQAUUUUAFFFF
ABRRRQAUUUUAFFFFABRRRQAUUUUAFfPH7Rf/ACMGi/8AXq//AKHX0PXhn7Q2hXs8ela3BE0lrbq8
E5UZ8skgqT7HkZ9cetAHgdFFFABX2j4I/wCRB8Of9gu2/wDRS18XV9o+CP8AkQfDn/YLtv8A0UtA
G9RRRQAV84/tEf8AI36X/wBeH/tRq+jq+cf2iP8Akb9L/wCvD/2o1AHj1fVnwR/5Jbp//XWb/wBG
NXynX1Z8Ef8Aklun/wDXWb/0Y1AHodFFFABRRRQAV8ifFr/kqWu/9dU/9FrX13XyJ8Wv+Spa7/11
T/0WtAHF19seFf8AkUNF/wCvCD/0WtfE9fbHhX/kUNF/68IP/Ra0Aa9FFFABRRRQAUUUUAFFFFAH
j37RH/IoaX/1/wD/ALTavnGvo79oj/kUNL/6/wD/ANptXzjQB7/+zj/yD/EH/XWD+T17hXh/7OP/
ACD/ABB/11g/k9e4UAFFFFABRRRQB84/tEf8jfpf/Xh/7UavHq9h/aI/5G/S/wDrw/8AajV49QB9
WfBH/klun/8AXWb/ANGNXodeefBH/klunf8AXWb/ANGNXodABRRRQB49+0R/yKGl/wDX/wD+02r5
xr6O/aI/5FDS/wDr/wD/AGm1fONABRRSojyyLHGjO7EKqqMkk9ABQB9V/BH/AJJbp/8A11m/9GNX
odcl8M9CufDnw+0rTr2Py7tUaSZD1Uu5bB9wCAfpXW0AFFFFABRRRQAUUUUAFFFFABRRRQAUUUUA
FFFFABRRRQAUUUUAFFFFABRRRQAUUUUAFFFFABRRRQAUUUUAFFFFABRRRQAUUUUARXNxDZ2s11cS
COGFGkkdjwqgZJP4V8XeLPEE3ijxTqGsTZH2iUmNT/BGOEX8FAr3348eKhpPhWPQ7eTF1qbfvADy
sKnJ/M4HuN1fNNABXv37PnhfyrS+8TXEfzTH7Lak/wB0HLsPqcD/AICa8L03T7jVtUtdOtE33FzK
sUa+7HH5V9qaDo9v4f0Gx0m0GIbSIRg4+8e7H3JyfxoA0aKKKACiiigAooooAKKKKACiiigAoooo
AKKKKACiiigAooooAKKKKAK9/Y2+p6fcWF3GJLe4iaKVD3Vhg18W+JdCuPDPiO+0e6B8y1lKhsff
XqrfQgg/jX21Xhv7QPhTzLa08UW0XzRYtrsgfwn7jH6HK/itAHgVfQH7P3iszWd34XuZPmgzc2mT
/AT86j6Eg/8AAj6V8/1qeGtdufDPiOx1i1/1lrKHK5xvXoyn2IJH40AfbdFVdN1C21bTLXULOTzL
a5iWWNvVSMj8atUAFFFFABRRRQAUUUUAFFFFABRRRQAUUUUAFFFFABRRRQAUUUUAFFFFABRRRQAU
UUUAFFFFABRRRQAUUUUAFFFFABRRRQAUjKsiMjqGVhgqRkEelLRQBzkngDwhNI0j+GdK3McnFqg/
kK+Zfitp1npXxL1ey0+1itrWLydkMShVXMKE4A9yTX17XyZ8Zv8AkrGt/wDbD/0RHQBwdfaPgj/k
QfDn/YLtv/RS18XV9o+CP+RB8Of9gu2/9FLQBvUUUUAFfOP7RH/I36X/ANeH/tRq+jq+cf2iP+Rv
0v8A68P/AGo1AHj1fVnwR/5Jbp//AF1m/wDRjV8p19WfBH/klun/APXWb/0Y1AHodFFFABRRRQAV
8ifFr/kqWu/9dU/9FrX13XyJ8Wv+Spa7/wBdU/8ARa0AcXX2x4V/5FDRf+vCD/0WtfE9fbHhX/kU
NF/68IP/AEWtAGvRRRQAUUUUAFFFFABRRRQB49+0R/yKGl/9f/8A7TavnGvo79oj/kUNL/6//wD2
m1fONAHv/wCzj/yD/EH/AF1g/k9e4V4f+zj/AMg/xB/11g/k9e4UAFFFFABRRRQB84/tEf8AI36V
/wBeH/tRq8er2H9oj/kb9L/68P8A2o1ePUAfVnwR/wCSW6f/ANdZv/RjV6HXnnwR/wCSW6f/ANdZ
v/RjV6HQAUUUUAePftEf8ihpf/X/AP8AtNq+ca+jv2iP+RQ0v/r/AP8A2m1fONAHuPwK8M6Hrui6
tLq2lWl7JHcIqNPEHKjb0Ga9l03wl4d0i4Fxp2h6fazjpLFbqHH0OMivL/2dP+QBrX/X0n/oNe00
AFFFFABRRRQAUUUUAFFFFABRRRQAUUUUAFFFFABRRRQAUUUUAFFFFABRRRQAUUUUAFFFFABRRRQA
UUUUAFFFFABRRRQAUUUUAFIzLGjO7BVUZLE4AHrS15h8bvFv9geDzpdtJtvdVzFweVhH3z+OQv8A
wI+lAHg3xB8Uv4v8ZXupgn7MD5Nqp/hiXO38+W+rGuYoqS2t5ru6htreNpJpnEcaL1ZicAD6mgD2
L4AeFTeazdeJriP9zZAwWxPeVh8xH0U4/wCB19E1heD/AA5D4U8K2Gjw4LQx5lcfxyHlm/PP4Yrd
oAKKKKACiiigAooooAKKKKACiiigAooooAKKKKACiiigAooooAKKKKACqWr6Xa63o93pd4m63uom
icdwCOo9x1HuKu0UAfEGvaNdeHtdvdIvBie1lMbHGAw7MPYjBHsaz697/aA8Jb4bXxVax8pi2vMD
sfuOfx+U/Va8EoA+gvgB4u+0WFz4WupP3ltme0yesZPzqPoxz/wI+le218ReHtbufDniCx1e0P76
1lDhc43Doyn2IyPxr7Q0jVLXW9ItNTsn3211EssZPXBHQ+46H3FAF2iiigAooooAKKKKACiiigAo
oooAKKKKACiiigAooooAKKKKACiiigAooooAKKKKACiiigAooooAKKKKACiiigAooooAKKK5bxz4
603wJpCXd4jT3EzFbe2RgGkI689lHGT7igDqa+TPjN/yVjW/+2H/AKIjrrW/aL1XcdugWYXPAMzE
15h4t8RzeLPE95rk9ukElzs3RoSQu1FTqf8AdoAxa+0fBH/IgeHP+wXbf+ilr4ur1vR/jzqmj6JY
aZHotnIlnbR26u0rAsEUKCfrigD6Uor54/4aL1b/AKANl/39ej/hovVv+gDZf9/XoA+h6+cf2iP+
Rv0v/rw/9qNU/wDw0Xq3/QBsv+/r1wPjzxxc+O9Vtr+6s4rVoIPJCxMSCNxOefrQBytfVnwR/wCS
W6d/11m/9GNXynXpfg/4yah4P8NwaNb6Ta3EcLOwkkkYE7mLdvrQB9SUV88f8NF6t/0AbL/v69H/
AA0Xq3/QBsv+/r0AfQ9FfPH/AA0Xq3/QBsv+/r0f8NF6t/0AbL/v69AH0PXyJ8Wv+Spa7/11T/0W
tdp/w0Xq3/QBsv8Av69eW+KNel8T+JL3WZoEgkumDNGhJC4UDjP0oAya+2PCv/IoaL/14Qf+i1r4
nr17Tfj9qmm6XZ2CaJZuttAkIYytkhVAz+lAH0jRXzx/w0Xq3/QBsv8Av69H/DRerf8AQBsv+/r0
AfQ9FfPH/DRerf8AQBsv+/r0f8NF6t/0AbL/AL+vQB9D0V88f8NF6t/0AbL/AL+vR/w0Xq3/AEAb
L/v69AH0PRXzx/w0Xq3/AEAbL/v69H/DRerf9AGy/wC/r0AdN+0R/wAihpf/AF//APtNq+ca77x5
8Ur3x3pdtYXWm29qsE/nBonYknaRjn61wNAHv/7OP/IP8Qf9dYP5PXuFfI/gH4lXngGC+itdPguh
dsjMZXK7doPTH1rsf+Gi9W/6ANl/39egD6Hor54/4aL1b/oA2X/f16P+Gi9W/wCgDZf9/XoA+h6K
+eP+Gi9X/wCgDZf9/Xo/4aL1b/oA2X/f16AIP2iP+Rv0v/rw/wDajV49XVeO/HFz481S2v7mzitW
gg8kLExII3E55+tcrQB9WfBH/klun/8AXWb/ANGNXodfLfg/4yah4P8ADcGi2+k21xHCzsJJJGBO
5i3b61u/8NF6t/0AbL/v69AH0PRXzx/w0Xq3/QBsv+/r0f8ADRerf9AGy/7+vQB037RH/IoaX/1/
/wDtNq+ca77x58U73x3pVtYXWm29qsE/nBonYknaRjn61wNAH0N+zp/yANa/6+k/9Br2mvkrwF8T
rzwFY3lra6db3S3MgkLSuQVwMY4rutN/aLmN7GuqaDGLVjh3tpjvQeoBGD9Mj60Ae90VWsL+11TT
7e/splmtriMSRSL0ZT0qzQAUUUUAFFFFABRRRQAUUUUAFFFFABRRRQAUUUUAFFFFABRRRQAUUUUA
FFFFABRRRQAUUUUAFFFFABRRRQAUUUUAFFFFADXdY0Z3YKiglmY4AHqa+PPiL4rbxh4yvNRVibRD
5NoD2iXOD+Jy3/Aq9x+OPi8aH4WGi20mL7VAUbB5SEffP/Avu/Qt6V8yUAFeu/Abwl/aniKXxDdR
5tdN+WHI4acj/wBlU5+pWvJra3mu7qG2t42knmcRxovVmJwAPqa+zPBfhqHwl4TsdHi2l4k3TuP4
5Tyx/Pp7AUAb9FFFABRRRQAUUUUAFFFFABRRRQAUUUUAFFFFABRRRQAUUUUAFFFFABRRRQAUUUUA
U9W0y11rSbrTL2PzLa5jMci+x7j3HUe9fF/iLQ7rw14gvdHvBia1kKbsYDr1Vh7EYP419uV4t8fP
B323TIfFFpF+/tAIbvb1aIn5W/4CTj6N7UAfPFe7fAHxiFefwneScNunsix79XQf+hD/AIFXhVWt
M1G60jU7bUbOQx3NtIssbDsQc/l7UAfctFY3hTxFbeK/DVlrFqQFnT50zzG44ZT9D+mD3rZoAKKK
KACiiigAooooAKKKKACiiigAooooAKKKKACiiigAooooAKKKKACiiigAooooAKKKKACiiigAoooo
AKKKKACvnP8AaJkY+KtJjLHYtkWA9CXbP8h+VfRlfOP7RH/I36X/ANeH/tRqAPHqSlr3v4YfDDwr
4m8CWeqapYyy3cskqs63DqCFcgcA46CgDwSivqz/AIUj4E/6Bk//AIFyf40f8KR8C/8AQMn/APAu
T/GgD5Tor6s/4Uj4E/6Bk/8A4Fyf40f8KR8Cf9Ayf/wLk/xoA+U6Svq3/hSPgT/oGT/+Bcn+NH/C
kfAn/QMn/wDAuT/GgD5Tor6s/wCFI+Bf+gZP/wCBcn+NH/CkfAn/AEDJ/wDwLk/xoA+U6Svq3/hS
PgT/AKBk/wD4Fyf40f8ACkfAv/QMn/8AAuT/ABoA+U6K+rP+FI+BP+gZP/4Fyf40f8KR8Cf9Ayf/
AMC5P8aAPlOivqz/AIUj4F/6Bk//AIFyf40f8KR8Cf8AQMn/APAuT/GgD5Tor6s/4Uj4E/6Bk/8A
4Fyf40f8KR8Cf9Ayf/wLk/xoA+U6K+rP+FI+Bf8AoGT/APgXJ/jR/wAKR8C/9Ayf/wAC5P8AGgD5
Tor6s/4Uj4E/6Bk//gXJ/jR/wpHwJ/0DJ/8AwLk/xoA+U6K+rP8AhSPgT/oGT/8AgXJ/jR/wpHwJ
/wBAyf8A8C5P8aAPlOivqz/hSPgX/oGT/wDgXJ/jR/wpHwL/ANAyf/wLk/xoA+UqWvqz/hSPgT/o
GT/+Bcn+NH/CkfAn/QMn/wDAuT/GgD5Tor6s/wCFI+BP+gZP/wCBcn+NH/CkfAn/AEDJ/wDwLk/x
oA+U6K+rP+FI+BP+gZP/AOBcn+NH/CkfAn/QMn/8C5P8aAPlOivqz/hSPgT/AKBk/wD4Fyf40f8A
CkfAn/QMn/8AAuT/ABoA+U6K+rP+FI+BP+gZP/4Fyf40f8KR8C/9Ayf/AMC5P8aAPlOivqz/AIUj
4E/6Bk//AIFyf40f8KR8Cf8AQMn/APAuT/GgD5Tor6s/4Uj4F/6Bk/8A4Fyf40f8KR8Cf9Ayf/wL
k/xoA+U6K+rP+FI+BP8AoGT/APgXJ/jR/wAKR8Cf9Ayf/wAC5P8AGgD5Tor0X4xeEtH8IeIrCz0a
3eGGa081w0jPlt7DqT6AV5zQB9X/AAVleT4WaWHOdjzKv081j/WvQa88+CP/ACS3Tv8ArrN/6Mav
Q6ACiiigAooooAKKKKACiiigAooooAKKKKACiiigAooooAKKKKACiiigAooooAKKKKACiiigAooo
oAKKKKACiiigAqG6uYLK0murmVYoIUMkkjdFUDJJ/Cpq8W+PXjP7FpsXhaylxPdgS3ZU8rED8q/8
CIyfYe9AHjPjbxRN4w8WXmrybljdtlvGT/q4hwo/qfcmufoqzp2n3Oq6lbafZxmS5uZVijX1YnA/
CgD1j4C+D/7S1ybxJdxZtbA7LfcOGnI6/wDAQfzYelfR1Y3hXw9beFvDVjo9qAVt48O+P9Y55Zj9
Tn+VbNABRRRQAUUUUAFFFFABRRRQAUUUUAFFFFABRRRQAUUUUAFFFFABRRRQAUUUUAFFFFABUN3a
wX1nNaXMYkgnjaORG6MpGCPyqaigD4w8beF5/B/iu80iUMY0bfbyEf6yI/dP9D7g1z9fUXxp8F/8
JL4W/tOzi3alpgMihRzJF/GvuR94fQjvXy7QB6x8DvGv9h+IW0G8lxYakwERY8Rz9B/319367a+l
6+EVZkcMrFWU5BBwQa+uPhd40Xxn4TjmncHUrTEN4vctjh/ow5+oPpQB21FFFABRRRQAUUUUAFFF
FABRRRQAUUUUAFFFFABRRRQAUUUUAFFFFABRRRQAUUUUAFFFFABRRRQAUUUUAFFFFABXzj+0R/yN
+l/9eH/tRq+jq+cf2iP+Rv0v/rw/9qNQB49X1Z8Ef+SW6d/11m/9GNXynX1Z8Ef+SW6f/wBdZv8A
0Y1AHodFFFABRRRQAUUUUAFFFFABRRRQAUUUUAFFFFABRRRQAUUUUAFFFFABRRRQAUUUUAFFFFAB
RRRQAUUUUAFFFFABRRRQAUUUUAFFFFABRRRQB84/tEf8jfpf/Xh/7UavHq9h/aI/5G/Sv+vD/wBq
NXj1AH1Z8Ef+SW6f/wBdZv8A0Y1eh1558Ef+SW6d/wBdZv8A0Y1eh0AFFFFABRRRQAUUUUAFFFFA
BRRRQAUUUUAFFFFABRRRQAUUUUAFFFFABRRRQAUUUUAFFFFABRRRQAUUUUAFFFFAGZ4g1y08N6De
avfNiC2jLkZwWPQKPcnAH1r4z13WbvxDrl5q18++4upC7eijso9gMAewr1D46+Nv7V1lfDVlLm0s
H3XJU8PPjGPooJH1J9K8foAK91+AXgzc83i28j4XdBYgjqejuP8A0Ef8CryLwt4du/FXiSz0e0BD
zv8AO+MiNByzH6D8+nevszS9NtdH0q102yj8u2toxHGvsB39T6mgC3RRRQAUUUUAFFFFABRRRQAU
UUUAFFFFABRRRQAUUUUAFFFFABRRRQAUUUUAFFFFABRRRQAUUUUAJ1r5Q+Lfgr/hEPFjyWsW3S7/
ADNbYHCH+KP8CePYivrCuZ8eeEYPGfhW50yQKtwB5lrKf+Wco6fgeh9jQB8bV1fw78Yy+CvFcF+S
xspf3N5GP4oyeuPVeo+mO9czdWs9jdzWlzE0U8LmOSNhyrA4IP41FQB91wTxXNvHcQSLJDKgdHU5
DKRkEH0IqSvEfgR46+02reE9Ql/fQgyWLMfvJ1aP6jqPbPpXt1ABRRRQAUUUUAFFFFABRRRQAUUU
UAFFFFABRRRQAUUUUAFFFFABRRRQAUUUUAFFFFABRRRQAUUUUAFFFFABXzj+0R/yN+l/9eH/ALUa
vo6vnH9oj/kb9L/68P8A2o1AHj1fVnwR/wCSW6f/ANdZv/RjV8p19WfBH/klun/9dZv/AEY1AHod
FFFABRRRQAUUUUAFFFFABRRRQAUUUUAFFFFABRRRQAUUUUAFFFFABRRRQAUUUUAFFFFABRRRQAUU
UUAFFFFABRRRQAUUUUAFFFFABRRRQB84/tEf8jfpf/Xh/wC1Grx6vYf2iP8Akb9L/wCvD/2o1ePU
AfVnwR/5Jbp//XWb/wBGNXodeefBH/klunf9dZv/AEY1eh0AFFFFABRRRQAUUUUAFFFFABRRRQAU
UUUAFFFFABRRRQAUUUUAFFFFABRRRQAUUUUAFFFFABRRRQAUUUUAFcZ8TfGieC/CktxEy/2jc5hs
0P8Aexy+PRRz9cDvXXXFxDaW0tzcSLFDEheR3OAqgZJPtivkD4ieMpfGviqe/wAstlF+6s4z/DGO
59z1P1x2oA5V3eWRpJHZ3ckszHJJPUk0lFd18KvBR8Y+K4xcRk6XZYmuiRw3Pyx/8CI/IGgD174H
+Cf7C8PHXb2LGoakoMYYcxwdVH/AvvfTbXq9IqhVCqAFAwABwKWgAooooAKKKKACiiigAooooAKK
KKACiiigAooooAKKKKACiiigAooooAKKKKACiiigAooooAKKKKACiiigDwT48eBtjr4t0+L5WxHf
qo6Hosn48Kf+A+prwuvui9srfUbGeyu4llt54zHLG3RlIwRXx3468I3HgvxTcaXLue3/ANZbTEf6
yI9D9R0PuDQBiadqF1pWo2+oWUzRXNvIJI3XsRX2L4J8V2vjLwxbatb7VkYbLiIH/VSj7y/TuPYi
vjGu6+FfjpvBfiZftLn+yrwiO6Xsn92T6rn8ifagD61opqOsiK6MGRgCrKcgj1FOoAKKKKACiiig
AooooAKKKKACiiigAooooAKKKKACiiigAooooAKKKKACiiigAooooAKKKKACiiigAr5x/aI/5G/S
/wDrw/8AajV9HV84/tEf8jfpX/Xh/wC1GoA8er6s+CP/ACS3T/8ArrN/6MavlOvqz4I/8kt0/wD6
6zf+jGoA9DooooAKKKKACiiigAooooAKKKKACiiigAooooAKKKKACiiigAooooAKKKKACiiigAoo
ooAKKKKACiiigAooooAKKKKACiiigAooooAKKKKAPnH9oj/kb9L/AOvD/wBqNXj1ew/tEf8AI36X
/wBeH/tRq8eoA+rPgj/yS3T/APrrN/6MavQ688+CP/JLdP8A+us3/oxq9DoAKKKKACiiigAooooA
KKKKACiiigAooooAKKKKACiiigAooooAKKKKACiiigAooooAKKKKACiiigAoorl/HvjG28FeGJ9R
kKvdP+7tISf9ZIen4DqfYe4oA81+O/jvyYR4S06X95IA9+6n7q9Vj/HqfbHqa8Cqa9vLjUL6e8u5
WluJ3MkkjHlmJyTUNAEtpaz315DaWsTS3E7iOONerMTgAfjX2H4B8IQeC/CtvpqbWuW/e3Uo/jlI
5/AdB7CvLvgP4E6+LtQi/vR2CMPwaT+aj/gXtXvFABRRRQAUUUUAFFFFABRRRQAUUUUAFFFFABRR
RQAUUUUAFFFFABRRRQAUUUUAFFFFABRRRQAUUUUAFFFFABRRRQAVxHxP8Dp418MPHCijU7TMto54
ye6E+jY/MA129FAHwlJG8MrxSoySIxVlYYII6g02vbvjp4BNtcHxbpsP7mUhb9FH3X6CT6HoffB7
mvEaAPoT4G+Pxe2i+E9Sl/0m3Umxdjy8Y5Mf1XqPb6V7XXwvZXtzp19Be2kzQ3EDiSORTyrDkGvr
34feNLbxv4Zivk2peRYju4QfuSY6j/ZPUfl1BoA6uiiigAooooAKKKKACiiigAooooAKKKKACiii
gAooooAKKKKACiiigAooooAKKKKACiiigAooooAK+cf2iP8Akb9K/wCvD/2o1fR1fO/7RVrKviPR
7sqfJktGjVv9pXJI/JhQB4xXsHgH4yaf4P8ACNtotxpN1cSQvIxkjkUA7mLd/rXj9FAH0N/w0XpP
/QBvf+/qUf8ADRek/wDQBvf+/qV88UtAH0N/w0XpP/QBvf8Av6lH/DRek/8AQBvf+/qV880UAfQ3
/DRek/8AQBvf+/qUf8NF6T/0Ab3/AL+pXzzRQB9Df8NF6T/0Ab3/AL+pR/w0XpP/AEAb3/v6lfPN
FAH0N/w0XpP/AEAb3/v6lH/DRek/9AG9/wC/qV880UAfQ3/DRek/9AG9/wC/qUf8NF6T/wBAG9/7
+pXzxS0AfQ3/AA0XpP8A0Ab3/v6lH/DRek/9AG9/7+pXzzRQB9Df8NF6T/0Ab3/v6lH/AA0XpP8A
0Ab3/v6lfPNFAH0N/wANF6T/ANAG9/7+pR/w0XpP/QBvf+/qV880UAfQ3/DRek/9AG9/7+pR/wAN
F6T/ANAG9/7+pXzzRQB9Df8ADRek/wDQBvf+/qUf8NF6T/0Ab3/v6lfPNFAH0N/w0XpP/QBvf+/q
Uf8ADRek/wDQBvf+/qV880UAfQ3/AA0XpP8A0Ab3/v6lH/DRek/9AG9/7+pXzzRQB9Df8NF6T/0A
b3/v6lH/AA0XpP8A0Ab3/v6lfPNFAH0N/wANF6T/ANAG9/7+pR/w0XpP/QBvf+/qV880UAfQ3/DR
ek/9AG9/7+pR/wANF6T/ANAG9/7+pXzzRQB9Df8ADRek/wDQBvf+/qUf8NF6T/0Ab3/v6lfPNFAH
0N/w0XpP/QBvf+/qUf8ADRek/wDQBvf+/qV880UAfQ3/AA0XpP8A0Ab3/v6lH/DRek/9AG9/7+pX
zxS0AfQ3/DRek/8AQBvf+/qUf8NF6T/0Ab3/AL+pXzzRQB23xN8c23jvWrO/tbOW1WC38krKwJJ3
E54+tcTRRQB9WfBH/klun/8AXWb/ANGNXodcF8GbWW1+Fuk+apVpTLIAR/CZGwfxGD+Nd7QAUUUU
AFFFFABRRRQAUUUUAFFFFABRRRQAUUUUAFFFFABRRRQAUUUUAFFFFABRRRQAUUUUAFFFFAEVzcw2
drNdXMqxQQoZJJHOAqgZJPtivkX4j+NpvG/ieS7Usun2+YrOI9kzyx926n8B2r0H45fEHzpW8JaX
N+7jIOoSKfvN1EX4dT74HY14dQAV1fw98GT+NvFENgNy2cX727lH8EYPQe56D8+1czaWs99dw2lr
E0txM4jjjUZLMTgAV9e/DzwXB4I8MRWI2vfTfvbyYD77+g/2V6D8T3NAHT2trBZWkNpbRLFbwoI4
41HCqBgAfhU1FFABRRRQAUUUUAFFFFABRRRQAUUUUAFFFFABRRRQAUUUUAFFFFABRRRQAUUUUAFF
FFABRRRQAUUUUAFFFFABRRRQAUUUUAQXdpb39nNZ3cSzW86GOWNhwykYINfInxE8FXHgjxLJZne9
jNmSzmI++noT/eXofwPevsKuZ8deDrTxt4bm02fbHcL+8tZyOYpB0P0PQj09wKAPjaun8B+MrrwT
4li1GHdJbP8Au7qAH/WR55/EdQf8TWFqWm3ekalcaffQtDdW7mORG7Ef09+9VaAPuXTdRtNW0231
CxmWa1uEEkci9watV80/Bj4if8I9qI0DVZsaXdv+5kc8W8p/krd/Q8+tfS1ABRRRQAUUUUAFFFFA
BRRRQAUUUUAFFFFABRRRQAUUUUAFFFFABRRRQAUUUUAFFFFABRRRQAVjeJvC2k+LtJbTtXt/Nhzu
R1OHjb+8p7GtmigDxdv2dNHLkprt+FzwDGhI/GvGfHPhyHwl4xv9DgneeO18vEkgALbo1ft/vV9n
V8l/Gb/krOt/9sP/AERHQBwle9aR8AdL1LRbC/fW7xGubeOYqIlwpZQcfrXgtfbPhb/kUNF/68IP
/Ra0AeWf8M6aT/0Hr3/v0lH/AAzppP8A0Hr3/v0le00UAeLf8M6aT/0Hr3/v0leX/E3wPbeBNas7
C2vJbpZ7fzi0qgEHcRjj6V9c184/tEf8jfpf/Xh/7UagDx6vYPAPwb0/xh4RttZuNWureSZ5FMcc
akDaxHf6V4/X1Z8Ef+SW6f8A9dZv/RjUAcz/AMM6aT/0Hr3/AL9JR/wzppP/AEHr3/v0le00UAeL
f8M6aT/0Hr3/AL9JR/wzppP/AEHr3/v0le00UAeLf8M6aT/0Hr3/AL9JXi3jPQYvDHi7UNFhneeO
1dVWRwAWyoPb619pV8ifFr/kqWu/9dU/9FrQBxde9aR8AdL1LRbC/fW7xGubeOYqIlwpZQcfrXgl
fbXhb/kUNF/68IP/AEWtAHln/DOmk/8AQevf+/SUf8M6aT/0Hr3/AL9JXtNFAHi3/DOmk/8AQevf
+/SUf8M6aT/0Hr3/AL9JXtNFAHi3/DOmk/8AQevf+/SUf8M6aT/0Hr3/AL9JXtNFAHi3/DOmk/8A
Qevf+/SUf8M6aT/0Hr3/AL9JXtNFAHzB8TfhZZeBNEs7+11K4umnuPJKyooAG0nPH0ry+vo79oj/
AJFDS/8Ar/8A/abV840Aej/C/wCGtn4+ttSlutQntTaPGqiJA27cG65+ld//AMM6aT/0Hr3/AL9J
UH7OP/IP8Qf9dYP5PXuFAHi3/DOmk/8AQevf+/SUf8M6aT/0Hr3/AL9JXtNFAHi3/DOmk/8AQevf
+/SUf8M6aT/0Hr3/AL9JXtNFAHyN8TfA9t4E1qzsLW8lulntvOLSqAQdxGOPpXE17D+0R/yN+l/9
eH/tRq8eoA9g8A/BvT/GHhG21m41a5t5JnkUxxxqQNrEd/pXTf8ADOmk/wDQevf+/SV03wR/5Jbp
/wD11m/9GNXodAHi3/DOmk/9B69/79JR/wAM6aT/ANB69/79JXtNFAHzB8TfhbZeBNFs7+21K4um
nuPJKyooAG0nPH0ry+vo79oj/kUNL/6//wD2m1fONAHpfwx+GNl4906/urrUZ7VraZYwsSBg2Rnv
Xo+mfs++HbS9Se91C9vokOfIO2NW+pHOPoRVP9nT/kAa1/19J/6DXtNADIYYreCOCCNI4o1CIiDC
qoGAAOwAp9FFABRRRQAUUUUAFFFFABRRRQAUUUUAFFFFABRRRQAUUUUAFFFFABRRRQAUUUUAFFFF
ABRRRQAVwHxU8fx+CtB8q1dTrF4pW2Xr5Y6GQj0Hb1P0NdR4l8RWHhXQbnVtQfbDCPlQH5pHPRV9
z/8AX7V8e+JfEV/4q1651fUHzNM3yoD8sajoq+wH+NAGXJI8sjySOzyOSzMxyWJ6kmm0V6B8KfAD
+NNf8+7QjR7Jg1w3TzW6iMfXv6D6igD0D4G/D77NAvi3U4f30qkWEbD7iHgyfU9B7ZPcV7fTURIo
1jjRURQFVVGAAOgAp1ABRRRQAUUUUAFFFFABRRRQAUUUUAFFFFABRRRQAUUUUAFFFFABRRRQAUUU
UAFFFFABRRRQAUUUUAFFFFABRRRQAUUUUAFFFFABRRRQB5N8Zvh0fEOnHX9Khzqlon76NBzcRD+b
L29Rx6V80193183fGj4cf2HfP4k0mHGm3L/6TEg4gkPceisfyPHcCgDyGvo/4L/Ef+27JPDerTZ1
G2T/AEaVzzPGOx9WUfmPoTXzhU1pd3FheQ3dpM8NxC4kjkQ4KsOQRQB900VxPw18f2/jnQg8hWPV
bYBbuAdz2df9k/ocj0J7agAooooAKKKKACiiigAooooAKKKKACiiigAooooAKKKKACiiigAooooA
KKKKACiiigAooooAK+S/jN/yVjW/+2H/AKIjr60r5L+M3/JWNb/7Yf8AoiOgDhK+2fC3/IoaL/14
Qf8Aota+Jq+2PCv/ACKGi/8AXhB/6LWgDXooooAK+cf2iP8Akb9L/wCvD/2o1fR1fOP7RH/I36X/
ANeH/tRqAPHq+rPgj/yS3T/+us3/AKMavlOvqz4I/wDJLdP/AOus3/oxqAPQ6KKKACiiigAr5E+L
X/JUtd/66p/6LWvruvkT4tf8lS13/rqn/otaAOLr7Y8K/wDIoaL/ANeEH/ota+J6+2PCv/IoaL/1
4Qf+i1oA16KKKACiiigAooooAKKKKAPHv2iP+RQ0v/r/AP8A2m1fONfR37RH/IoaX/1//wDtNq+c
aAPf/wBnH/kH+IP+usH8nr3CvD/2cf8AkH+IP+usH8nr3CgAooooAKKKKAPnH9oj/kb9L/68P/aj
V49XsP7RH/I36X/14f8AtRq8eoA+rPgj/wAkt0//AK6zf+jGr0OvPPgj/wAkt0//AK6zf+jGr0Og
AooooA8e/aI/5FDS/wDr/wD/AGm1fONfR37RH/IoaX/1/wD/ALTavnGgD6G/Z0/5AGtf9fSf+g17
TXi37On/ACANa/6+k/8AQa9poAKKKKACiiigAooooAKKKKACiiigAooooAKKKKACiiigAooooAKK
KKACiiigAooooAKKKKACo7i4htbeW4uJEihiQvJI5wFUDJJPpUlfO3xo+JX9qXEnhfRps2MLYvJk
PEzj+Af7Knr6keg5AOT+J/xAm8b69iBmTSLQlbWLpv8AWRh6nt6Dj1zwtFSQQS3VxHbwRtLNKwRE
QZLMeAAPWgDS8M+HL/xXr1vpGnJmaY/M5HyxoOrN7D/63evsLw14dsfCug22kaemIYV+ZyPmkY9W
b3J/wrm/hf8AD+LwRoO64VX1e7Aa6kHOwdo1PoO/qfwx3dABRRRQAUUUUAFFFFABRRRQAUUUUAFF
FFABRRRQAUUUUAFFFFABRRRQAUUUUAFFFFABRRRQAUUUUAFFFFABRRRQAUUUUAFFFFABRRRQAUUU
UAFQXlnb6hZTWd3Ck1vOhjkjcZDKeoNT0UAfIfxI8BXHgbXzEoeTTLkl7Sc9x3Rv9ofqMGuMr7W8
UeGtP8W6DcaTqKZilGUkA+aJx0dfcfryOhr5B8UeGdQ8Ja9PpOopiWM5SRfuyoejL7H9OlADfDXi
PUPCuu2+rabJtmiOGU/dkU9Vb1B/wPavr3wn4p0/xhoMOq6e/wArjbLET80L91P09e4wa+LK6rwD
44vfA2vreQ7pbObCXdtniRM9R/tDnB/oTQB9i0VS0jVrLXNKt9S06dZ7W4Tcjr+oPoQeCOxq7QAU
UUUAFFFFABRRRQAUUUUAFFFFABRRRQAUUUUAFFFFABRRRQAUUUUAFFFFABRRRQAV8mfGb/krGt/9
sP8A0RHX1nXyZ8Zv+Ssa3/2w/wDREdAHB19seFf+RQ0X/rwg/wDRa18T19s+Fv8AkUNF/wCvCD/0
WtAGtRRRQAV84/tEf8jfpf8A14f+1Gr6Or5x/aI/5G/S/wDrw/8AajUAePV9WfBH/klun/8AXWb/
ANGNXynX1V8D3V/hfYhTkpNMG9jvJ/kRQB6LRRRQAUUUUAFfInxa/wCSpa7/ANdU/wDRa19d18hf
Fhlf4o66VOR5yj8Qig0AcbX2N8N71dQ+HHh+ZSCFskhJHrGNh/Va+Oa+jf2fdfW78M3uhyOPOsZv
NjUn/lm/PH0YN/30KAPYqKKKACiiigAooooAKKKKAPDf2jb0LZ6DYA8vJLMw9MBQP/Qj+VeBV6J8
atfXW/iHcwwvug05BaKR0LAkv/48SP8AgNed0Ae//s4/8g/xB/11g/k9e4V4b+zi6/Y/EMefmEkB
I9iH/wAK9yoAKKKKACiiigD5x/aI/wCRv0v/AK8P/ajV49Xr/wC0QynxlpiZ+YaeCR7GR/8AA15B
QB9WfBH/AJJbp3/XWb/0Y1eh1558Ef8Aklun/wDXWb/0Y1eh0AFFFFAHj37RH/IoaX/1/wD/ALTa
vnGvo79oj/kUNL/6/wD/ANptXzhQB9D/ALOn/IA1r/r6T/0Gvaa8W/Z0/wCQBrX/AF9J/wCg17TQ
AUUUUAFFFFABRRRQAUUUUAFFFFABRRRQAUUUUAFFFFABRRRQAUUUUAFFFFABRRRQAUUV598UfiND
4J0n7NaOkmtXSfuIzz5S9PMYenXA7n2BoAwfjH8TP7DtpPDmjT/8TOdMXMyHm3Q9gf75H5D6ivm+
pLi4mu7mW5uJXlnlcvJI5yzMTkkn1JqOgBK+h/gr8Nv7Ot4/FOsQf6ZMubKFx/qkP8ZH94jp6D68
cn8HfhofEN6niDV4c6Tbv+4iYcXMgPcd0B6+p49a+lOlAC0UUUAFFFFABRRRQAUUUUAFFFFABRRR
QAUUUUAFFFFABRRRQAUUUUAFFFFABRRRQAUUUUAFFFFABRRRQAUUUUAFFFFABRRRQAUUUUAFFFFA
BRRRQAUUUUAFcf8AEPwHZ+OdCNu22LUYAWtLgj7rf3W/2T3/AAPauwooA+GtS0280jUrjT7+B4Lq
3cpJG/UH/D37iqlfU/xW+GsXjHTjqOnIqa3bJ8h6C4Qc7D7+h/A8Hj5cmhlt55IJ43jljYo6OuGV
hwQR2INAHe/C/wCI8/gnVPs12zy6LcsPPjGSYj/z0UevqO49wK+qbW6gvbWK6tZUmgmQPHIhyGU8
givhavUvhN8UH8K3S6Nq8pbRZnyrnJNq57j/AGD3HbqO+QD6dopkciTRJLE6vG6hldTkMD0IPcU+
gAooooAKKKKACiiigAooooAKKKKACiiigAooooAKKKKACiiigAooooAKKKKACvlT432rW/xRv5Tn
FzDDKM+gjCf+yV9V14d+0N4cea003xHDHnyM2tyQOik5Q/TJYfVhQB4DX2F8MtUi1b4caHNEwPk2
qWzgdQ0Y2HP/AHzn8a+Pa9F+FXxKPgm/ksr8PJo104aTaMtC/TeB34wCPYY6YIB9VUVR0rWNN1yy
W80u9gu7dujxODj2PofY81eoAK+Yfj3qkV98QUtYWB+w2iQyY/vklz+jL+tevePfiro3hCzmt7We
K91ggrHbRtuEbeshHQD06n9R8r317cajfXF9dytLc3EhklkbqzE5JoAgr3b9nrxNGg1Dw1PIA7t9
rtgT97gBwPwCnH1rwmrOnajd6TqNvqFjO0F1buHikXqpH+elAH3NRXnfgH4taP4ut4rS9lisNYAC
tBI2EmPrGT1z/d6/XrXolABRRVHVdY07Q7F73VL2G0tk6yStjPsO5PsOaAHatqlrouk3Wp3sgjtr
aMySMfQdh7noB3Jr4o1fUZtY1m91Of8A113O87jPQsxOPpzXoHxS+KcnjOQaZpiyQaNE247uGuGH
RmHYDsPxPYDzOgAro/A3iufwb4rtdWjDPCD5dzEv/LSI/eH16Ee4FY0mm3sWmQ6k9tItlNI0UcxX
5WdQCQD+I/X0NVaAPuXTtRtNW0631CxmWa1uEDxyL0IP+elWq+Svh58TtR8DXBt2Q3ekytultS2C
h/vIex9R0P619K+GfGugeLbYS6RqEcsmMvbudssf1U8/iMj3oA6CiiigAoopCcUALXGfErxxB4J8
MyTI6nU7kGOziPOW7uR6L1+uB3rO8afGDw94Wilt7SZNT1MAgQQNlEP+2/QfQZP06180eIvEWpeK
dZm1TVZ/NuJOABwsa9lUdgP880AZskjyyNJIxd3JZmY5JJ6k0ylqze6deacLc3ltJB9phWeHeMb4
znDD2ODQB6D8EfE0eg+ORZ3MgS21OP7OWJwBJnKH8Tlf+BV9S18IAlSGBIIOQR2r6J+Gvxns760g
0fxRcLbX0YCR3shxHOO28/wt7ng+xoA9mopFZZEV0YMrDIYHII9aWgApCQoJJAAGST2qO4uYLS3k
uLmaOGCMbnklYKqj1JPArwT4pfGKHULSfQPDMrNBKNlzfDI3r3RPY9278getAHnvxL8SR+KfHeoX
9u++0QiC3PYonGR7E5b8a5KiigD6c+AeqRXngF7EEedY3Tqy99r/ADA/iSw/CvU6+OvAHje68DeI
lvo1aa0lHl3VuDjzE9R/tDqPxHevqvw74r0TxVZLdaPfxXAxl484kj9mXqP5elAG1RRXLeMPiBoP
gyzd7+6SS825isomBlc9sj+Ee54+vSgDzL9ovVY/L0TSFfMuXupFz0X7qn8fn/KvBq1/E3iK+8V+
ILrWNQI86duEX7sajhVHsB/jWQqlmCqCWJwAByaAPo79ni1aPwjqd0Qds19sX32ov/xVew1y/wAP
PDzeF/AumaZKu24WPzZ+OfMc7iD9M4/CuooAKKKKACiiigAooooAKKKKACiiigAooooAKKKKACii
igAooooAKKKKACiiigAoornvGPjDTfBehyajfuC5ytvbg/PM/ZR7ep7UAU/H/jqx8DaGbqbbLfTA
raW2eZG9T6KO5/Dqa+StX1e+13VbjUtRnae6nfc7sfyA9AOgHYVa8TeJNR8V65Pq2py75pDhUX7s
ajoqjsB/ieprIoAK7r4ZfDy48cazvnDxaPbMDczDgsevlqf7x7+g/DOV4H8F6h4315LC0Bjt0w11
ckZWFP6k9AO/0BI+udD0Ow8OaPb6XpkAitYFwo7se7E9yTyTQBbtLS3sLSG0tIUht4UCRxoMKqjg
AVNRRQAUUUUAFFFFABRRRQAUUUUAFFFFABRRRQAUUUUAFFFFABRRRQAUUUUAFFFFABRRRQAUUUUA
FFFFABRRRQAUUUUAFFFFABRRRQAUUUUAFFFFABRRRQAUUUUAFFFFABXkHxe+Fo16GTxDocH/ABNI
1zcW8a/8fKjuP9sD8xx1xn1+igD4QIKkgggg8g0le/8Axf8AhT9p87xL4dtv34y97aRj/WesiD19
R369c58BoA9g+EfxVbRJYfD2vT/8Stztt7mQ/wDHsf7pP9w/p9On0cCGAIIIIyCO9fCNey/Cb4sn
SWh8PeIZydPJCWt25/49/RWP9z0P8P06AH0VRSAhgCCCCMgjvS0AFFFFABRRRQAUUUUAFFFFABRR
RQAUUUUAFFFFABRRRQAUUUUAFFFFABVPVtLtNa0q60y/iEtrcxmORT6HuPQjqD2Iq5RQB8b+OPBG
o+CNbezulaS1ck2t0F+WVf6MO47fTBrmK+39Z0TTfEOmyafqtpHdWz9UcdD6g9QfcV4Z4o/Z9vYZ
Hn8M3yXMJ5FtdtskHsGAw344oA8Ztb26sZfNtLma3kH8cMhQ/mKv3PifxBexeVda7qc8eMbJbuRh
j0wTWjf/AA68Y6a7LceG9RO3q0MJlUfimRVKLwh4mnkCReHtWdj2FlJ/hQBjU+GGW4mjhgjeWWRg
qIilmYnoAB1NehaF8E/GOryIbm0j0y3PWS6cbseyDLZ+uPrXuPgf4W6F4KC3MYN7qmMNeTKMr67F
/hH5n3oA8lm+BOrJ4ETUkZm14EyyWAIx5ePuA95B19OcdRk+SyRvFI0ciMkiEqysMFSOoIr7trgv
HHwo0PxmXuxmw1Qj/j6hUEP/AL6/xfXg+9AHybXTaT8RPF+iRrHY6/eLGowscrCVVHoA4IH4VreI
Pg/4w0F3ZdOOoW4PE1j+8yP9z7w/LHvXD3FtPaSmK5gkhkHVJEKkfgaAO0l+MPj2aMxv4gcA9dlt
Cp/MIDXJ6lq+pazc/aNTv7m8m6B55S5A9BnoKp1t6N4O8R+IGUaXot5cK3SQRlY/++zhR+dAGJXY
+APh7qXjnVAsatBpsLD7TdkcAf3V9Xx27d69F8I/s/sJI7rxXdqVGD9itWPPs79vov517hYafZ6X
YxWVhbRW1tEu1IolwqigDF1DwPoWoeDl8LvaBNOjjCwhfvRMOjqf72STnvk56mvlXxt4PvfBHiFt
KvZI5d0Ymhlj6SRkkA47HKkY9u45r7Nr5p/aF/5H6x/7Bcf/AKNloA8mp0UskMiyxO0ciHKuhwQf
UGm10Np4F8TahoUWtWOkXF3Yylgr24EjZU4OVHzdR6UAaOmfFbxtpSqkOv3EqD+G6Czfq4J/Wt5P
j54yVApXTXI/ia3OT+TV5nPbzWsxiuIZIZF6pIpUj8DUdAHpdx8d/Gs67Y5rG3OPvRWwJ/8AHia5
TWfHPijxArJqeuXk0bfeiD7Iz/wBcL+lc9V/TtF1XWJPL0zTru8fPIt4WfH1wOKAKNFa+v8AhjWP
C81vBrNobWa4i81I2dWO3JGTgnHIPBrIoA9W+EnwuHimVdc1fb/ZEMhVIAfmuHHY+ijv3PT3r2X4
h/D6z8caEtupS31C1BNnPt4Xj7jY/hPH0wD7HI+BP/JM4f8Ar6m/mK9LoA+HdX0e/wBB1ObTtTtZ
La6hOGRx+RHqD2I4NUq+z/FfgvRPGVj9m1a13Oo/dXEfyyxf7rf0OR7V4J4m+BPiPSXebR2j1a1B
JAQhJlHupOD+BOfSgDhtG8Y+I/D6BNK1m8toh0iWQmP/AL5OR+lb7fGXx+ylTr5wRji0gB/9Arkd
Q0nUdKl8rUbC6tJM423ELIf1FU6ANXWPE2ueIHDatqt3eAHISWUlVPsvQfgKyqvadomq6xII9N02
7vGJxiCFn/kOK9M8L/AXX9TkSbXZU0u16mMESTMPYDhfxOR6UAedeHPDmp+KdYi0zS7cyzSH5mPC
xr3Zj2A/zzXcfEX4RXng+yt9S0+SW+sBGoun28wyYALED+Anp6dD2J+iPDPhTR/COmiy0i0WFDgy
SHmSU+rN3/kOwFbDosiMjqGRgQysMgj0NAHwlT4ppbeUSwyvHIvR0Ygj8RX0V4y+A2napJJe+G7h
NOuWyTayAmBj7Y5T8Mj0AryLVPhX410mQrLoF1OoPD2g88N74TJ/MCgDGfxZ4kkh8mTxBqrRD+Br
2Qr+WayGYsxZiSxOSSeTWwvhPxI7hF8P6qzE4CiykJ/lW5pXwm8a6s6hNEmtkPV7wiED8G+b8hQB
xdeyfBj4ay6jfw+J9Yt2Sxt2D2cUi489x0f/AHR1Hqfoc9b4O+BGl6RLHe+IJ11O6Q5Fuq4gU++e
X/HA9jXrqqqKFVQqqMAAYAFAC0UUUAFFFFABRRRQAUUUUAFFFFABRRRQAUUUUAFFFFABRRRQAUUU
UAFFFFABRRWN4n8T6Z4S0WXVNUm2RJwiD78r9lUdyf8A654oAPFHifTfCWhzapqUoWNBiOMH5pX7
Ko9T+nXpXyR4w8X6n401t9R1F8KPlggU/JCn90f1PepPGnjTU/G2tNf37bIUytvbKfkhT0HqT3Pf
6YA5ygArZ8L+GNS8W65DpemxFpHOZJCPliTuzH0H69Kg0HQdR8S6vBpel25muZTwOgUd2Y9gPWvr
TwL4H07wPoi2lqoku5AGuroj5pX/AKKOw/qSaALfhHwnp3g3QotM09M4+aaZgA8z92b+g7Dit6ii
gAooooAKKKKACiiigAooooAKKKKACiiigAooooAKKKKACiiigAooooAKKKKACiiigAooooAKKKKA
CiiigAooooAKKKKACiiigAooooAKKKKACiiigAooooAKKKKACiiigAooooAK8E+Lfwl8v7R4k8OW
/wAnMl5ZRj7vrIg9PUduo9ve6KAPhCivbvi18JHtpJ/Efhy3L27EyXdnGOYz1LoP7vqO3bjp4jQB
7L8JfiydIMPh7xDOTp5IS1u3P/Hv6Kx/ueh/h+nT6JBDAEEEEZBHevhGvYPhV8XJNEeHQfEM5fSz
hLe5bk23oG9U/l9OgB9H0UyORJoklidXjdQyupyGB6EHuKfQAUUUUAFFFFABRRRQAUUUUAFFFFAB
RRRQAUUUUAFFFFABRRRQAUUUUAFFFFABRRRQAUUUUAFFFFABTJYYpl2yxpIvo6gin0UAVIdM0+3b
dBY20TZzlIVU/oKt0UUAFFFFABXzT+0N/wAj/Yf9guP/ANGy19LV80/tDf8AI/2P/YLj/wDRstAH
k1fVnwR/5Jbp/wD11m/9GNXynX1Z8Ef+SW6f/wBdZv8A0Y1AHeXNna3sfl3dtDOn92WMMPyNY83g
bwnPnzPDOkEk5JFlGCfxAzW/RQBjQeEfDVq++38PaTC396OyjU/oK2FRUUKihVHQAYApaKAPnH9o
j/kb9L/68P8A2o1ePV7D+0R/yN+l/wDXh/7UavHqAPqT4E/8kzh/6+pv5ivS680+BP8AyTSH/r6m
/mK9LoAKKKKAEZFdSrqGU9QRkGqg0nTll81dPtRIeriFc/nirlFACABQAAAAMADtS0UUAFFFFABR
RRQAUUUUAFFFFABRRRQAUUUUAFFFFABRRRQAUUUUAFFFFABRRRQAUUUUAFFFFABRRRQAUUVheLPF
uleDtHfUdTmA4IhhU/PM391R/M9BQBJ4n8T6Z4S0WXVNUm2RJwiL9+V+yqO5P/1zxXyZ408aan42
1pr+/bZCmVt7ZTlIU9B6k9z3+mAG+MfGeq+NdYN9qMmI0yLe3Q/JCpPQep9T1P5Vz1ABV/RdF1Dx
Bq0GmaZbtPdTNhVHQDuSewHc0mj6NqGv6pDpumWz3F1McKi/qSegA9TX1Z8Ovh7Z+BdJK5WfVLgA
3VyB/wCOL6KP16nsAASfD74f2HgXSfLj2z6lOAbq6x94/wB1fRR+vU+3Y0UUAFFFFABRRRQAUUUU
AFFFFABRRRQAUUUUAFFFFABRRRQAUUUUAFFFFABRRRQAUUUUAFFFFABRRRQAUUUUAFFFFABRRRQA
UUUUAFFFFABRRRQAUUUUAFFFFABRRRQAUUUUAFFFFABRRRQAUUUUAFeCfFn4RlDN4i8NWxKEl7ux
iXp6ugHb1X8R7e90UAfCFFe//Fb4P/azceIfDMH+kH57mwjX/Werxj+96r37c8HwAgqSGBBBwQe1
AHqfwv8AizP4Vkj0jWnkn0VjhGxue1J7j1X1HbqPQ/S9tcwXttFc2syTQSqHjkjbKsD0INfCtegf
Df4oX3gm5Wzud91osjZkt8/NET1dPf1XofY80AfV9FUtK1aw1zTIdR025S5tJl3JInf2I6gjuDyK
u0AFFFFABRRRQAUUUUAFFFFABRRRQAUUUUAFFFFABRRRQAUUUUAFFFFABRRRQAUUUUAFFFFABRRR
QAUUUUAFFFFABXzT+0N/yP8AYf8AYLj/APRstfS1fNP7Q3/I/wBj/wBguP8A9Gy0AeTV9WfBH/kl
un/9dZv/AEY1fKdfVnwR/wCSW6f/ANdZv/RjUAeh0UUUAFFFFAHzj+0R/wAjfpf/AF4f+1Grx6vY
f2iP+Rv0v/rw/wDajV49QB9SfAn/AJJnD/19TfzFel15p8Cf+SaQ/wDX1N/MV6XQAUUUUAFFFFAB
RRRQAUUUUAFFFFABRRRQAUUUUAFFFFABRRRQAUUUUAFFFFABRRRQAUUUUAFFFFABRRRQAUUUUAFF
FcR8QviTpvgax2fLdatKuYLQN0H99z2X9T27kAGh428c6X4H0n7XfN5lxJkW9qhG+Vv6KO57e5wK
+UfFPirVfF+sPqWqz73PyxxrwkS9lUdh+p71W1zXdS8SatNqeq3LXF1L1Y8BQOiqOgA9KzqACtDR
NE1HxDqsOm6XbPcXUpwFUcKO7E9gO5NTeHPDep+KtYi0zSrcyzOcs38Ea92Y9gP/AKw5r6t8CeAt
N8C6Sbe1/fXkuDc3bLhpD6D0UdhQBF8Pvh9p/gXSfLj2z6lMo+1XWOWP91fRR+vU+3Y0UUAFFFFA
BRRRQAUUUUAFFFFABRRRQAUUUUAFFFFABRRRQAUUUUAFFFFABRRRQAUUUUAFFFFABRRRQAUUUUAF
FFFABRRRQAUUUUAFFFFABRRRQAUUUUAFFFFABRRRQAUUUUAFFFFABRRRQAUUUUAFFFFABRRRQAV5
B8UvhDFrwm1zw9EkWqcvPbDhbn3HYP8AofryfX6KAPhOaGW2nkgnjeKWNijo64ZSOoI7GmV9T/Er
4VWfjKF9Q0/y7XW0Xh8YS4A/hf39G/A5HT5i1LTb3SNQmsNQtpLa6hbbJFIMEH+o9+hoA6LwL4/1
XwNqXm2jedYysPtFm5+WQeo/utjofzyOK+qPC/ivSvF+kJqOlTh04EsTcPC391h2P6HtXxVWz4a8
T6r4T1aPUdJuTFKvDoeUlX+6w7j+XbBoA+16K4zwF8R9K8c2QETC21ONMz2bNyP9pT/Ev8u9dnQA
UUUUAFFFFABRRRQAUUUUAFFFFABRRRQAUUUUAFFFFABRRRQAUUUUAFFFFABRRRQAUUUUAFFFFABR
RRQAV80/tDf8j/Y/9guP/wBGy19LV80/tDf8j/Yf9guP/wBGy0AeTV9WfBH/AJJbp/8A11m/9GNX
ynX1Z8Ef+SW6d/11m/8ARjUAeh0UUUAFFFFAHzj+0R/yN+l/9eH/ALUavHq9h/aI/wCRv0v/AK8P
/ajV49QB9SfAn/kmkP8A19TfzFel15p8Cf8AkmkP/X1N/MV6XQAUUUUAFFFFABRRRQAUUUUAFFFF
ABRRRQAUUUUAFFFFABRRRQAUUUUAFFFFABRRRQAUUUUAFFFFABRRRQAUUhIUEkgADJJ7V4V8S/jS
FE2i+E5wWIKT6inb1EX/AMV+XrQB0vxL+Llp4USXStHaO61ojDHqlt7t6t6L27+h+aL6+utSvZr2
9uJLi5mbdJLI2WY+5qFnaR2d2LMxyWJySaSgAroPCHg3VfGmrrY6bF8i4M9w4Plwr6sfX0HU1o+A
fh3qnjnUMQg2+mxNi4vGXhf9lf7ze3bv7/VHh3w5pnhbSItM0q3EMCcsTy8jd2Y9yf8APFAFPwd4
M0rwVo62Omx5kbBuLhh88zep9B6DoPzJ6KiigAooooAKKKKACiiigAooooAKKKKACiiigAooooAK
KKKACiiigAooooAKKKKACiiigAooooAKKKKACiiigAooooAKKKKACiiigAooooAKKKKACiiigAoo
ooAKKKKACiiigAooooAKKKKACiiigAooooAKKKKACiiigAooooAK4/x58PNK8daftuALfUYlxb3i
Lll/2W/vLnt+WK7CigD4o8S+F9V8Jau+natbmKUco45SVf7ynuP5dDWPX2t4m8LaT4t0ltO1a2Es
fWNxw8Tf3lPY/wA+9fLXjz4c6t4Gvf36m502RsQXqL8p/wBlh/C3t37Z5oA5WyvrrTb2K8sriS3u
YW3RyxttZT7Gvo/4b/GS08ReTpOvvHa6scJHN92O5P8AJWPp0J6elfNNFAH3fRXzl8OfjVcaR5Wk
+J5JLmwGFjvOWkhHo3dl/Ue/Svoe0u7e/tIrq0njnt5V3RyxsGVh6gigCaiiigAooooAKKKKACii
igAooooAKKKKACiiigAooooAKKKKACiiigAooooAKKKKACiiigAooooAK+af2hv+R/sf+wXH/wCj
Za+lq+af2hv+R+sP+wXH/wCjZaAPJq+rPgj/AMkt0/8A66zf+jGr5Tr6s+CP/JLdP/66zf8AoxqA
PQ6KKKACiiigD5x/aI/5G/S/+vD/ANqNXj1ew/tEf8jfpf8A14f+1Grx6gD6k+BP/JM4f+vqb+Yr
0uvNPgT/AMkzh/6+pv5ivS6ACiiigAooooAKKKKACiiigAooooAKKKKACiiigAooooAKKKKACiii
gAooooAKKKKACiiigAooooAKqanqljo2nTahqV1HbWsK7nlkOAP8T6AcmsXxj450bwTp32jUpt07
g+Rax8ySn2HYepPH48V8u+NPHms+N9Q86/l8u1jbMFnGT5cXv7t7n9BxQB0/xI+Lt74sMmmaQZLP
RuVbnElz/vei/wCz+eeg8wooALEAAkk4AHegAr0z4a/CW88XSR6nqgktNFByDjD3Psnovq34D26f
4a/BRpfK1nxZAVTh4dOcYJ9DL6D/AGfz9K96RFjRURQqKAFVRgAegoAr6dp1npNhDY6fbR21rCu2
OKMYCirVFFABRRRQAUUUUAFFFFABRRRQAUUUUAFFFFABRRRQAUUUUAFFFFABRRRQAUUUUAFFFFAB
RRRQAUUUUAFFFFABRRRQAUUUUAFFFFABRRRQAUUUUAFFFFABRRRQAUUUUAFFFFABRRRQAUUUUAFF
FFABRRRQAUUUUAFFFFABRRRQAUUUUAFFFFABVe9srXUrKazvbeO4tpl2yRSLuVh7irFFAHzV8SPg
1deHzNq3h5JLvShl5IPvS2w7+7IPXqO+cZryWvu+vH/iN8FrXWvN1bw0kdrqJy0tr92Kc+o/ut+h
9uTQB84V2Hgb4j6z4Hu8W7/adOdszWUjfKfdT/C3uPxBrlr2xutNvZbO9t5Le5ibbJFIu1lP0qCg
D7P8J+M9G8Z6b9r0q5DOoHnW74EsJ9GH9Rwa6Cvh3SdY1DQtRi1DS7uW1uoj8skZx+B9QfQ8Gvo3
4ffGbTvEnlabrhjsNVOFV84hnPsT91vY/ge1AHqtFFFABRRRQAUUUUAFFFFABRRRQAUUUUAFFFFA
BRRRQAUUUUAFFFFABRRRQAUUUUAFFFFABXzT+0N/yP8AYf8AYLj/APRstfS1fNP7Q3/I/WH/AGC4
/wD0bLQB5NX1Z8Ef+SW6f/11m/8ARjV8p19WfBH/AJJbp3/XWb/0Y1AHodFFFABRRRQB84/tEf8A
I36X/wBeH/tRq8er2H9oj/kb9K/68P8A2o1ePUAfUnwJ/wCSaQ/9fUv8xXpdeafAn/kmcP8A19Tf
zFel0AFFFFABRRRQAUUUUAFFFFABRRRQAUUUUAFFFFABRRRQAUUUUAFFFFABRRRQAUUUUAFFFU9T
1Ww0XT5b/UrqK1tYhl5JDgD29z7Dk0AXK8q+Ifxl0/w352maGY77VhlXfOYrc+5/iYeg6dzxivP/
AIg/Gq+1/wA7TPDxlsdNOVefO2acfh91T6Dk9/SvJaALmqarf61qMt/qV1JdXUpy8khyT7ew9hwK
p0V1HgzwFrPja/8AJ0+Ly7VDie7kB8uP/FvYfp1oAwtL0q+1rUYdP021kubqY4SKMZJ/wHqTwK+l
fhx8IbHwmsep6sI7zWuqnGY7b/cz1b/a/LHU9R4M8CaN4I07yNOi33MgHn3cg/eSn+g9AP1PNdPQ
AUUUUAFFFFABRRRQAUUUUAFFFFABRRRQAUUUUAFFFFABRRRQAUUUUAFFFFABRRRQAUUUUAFFFFAB
RRRQAUUUUAFFFFABRRRQAUUUUAFFFFABRRRQAUUUUAFFFFABRRRQAUUUUAFFFFABRRRQAUUUUAFF
FFABRRRQAUUUUAFFFFABRRRQAUUUUAFFFFABRRRQAUUUUAcl43+HujeOLLbeR+RfIuIbyMfOnsf7
y+x/DFfMHjDwPrXgrUPs+pwZhc/ubqPJjlHsex9Qef519mVU1LTLHWdPlsNRtYrq1lGHikXIP+B9
xyKAPhuivXPiB8E77Q/N1Lw4Jb7Thlnt+s0I9v76/Tn2PWvI/rQB6p4A+NGpeGxFp2t+ZqGljCq+
czQD2J+8PY/ge1fReja3pviDTY9Q0q8jurZ+joeh9COoPsa+IK2fDfirWPCeoi90e8eBzjzIzzHK
PRl6EfqO2KAPtaivOfAfxe0fxcIrK8Kadq5wPJdv3cx/6Zse/wDsnn0z1r0agAooooAKKKKACiii
gAooooAKKKKACiiigAooooAKKKKACiiigAooooAKKKKACvmn9ob/AJH+w/7Bcf8A6Nlr6Wr5p/aG
/wCR/sP+wXH/AOjZaAPJq+rPgj/yS3T/APrrN/6MavlOvqz4I/8AJLdO/wCus3/oxqAPQ6KKKACi
iigD5x/aI/5G/S/+vD/2o1ePV7D+0R/yN+l/9eH/ALUavHqAPqT4E/8AJM4f+vqb+Yr0uvNPgT/y
TSH/AK+pv5ivS6ACiiigAooooAKKKKACiiigAooooAKKKKACiiigAooooAKKKKACiiigAooooAKK
r3t9aabZy3l9cRW9tENzyysFVR7k14L49+Os115uneEt0EJyr6g64dv+uan7o9zz7CgD0vx18TtE
8EwtDI/2vVCuY7OJuRnoXP8ACP19BXzR4s8a614z1D7VqtyTGp/c20eRFEP9kevueawJZZJ5nmmk
aSV2LO7tksT1JPc02gAoq9o+i6lr+ox6fpVnLdXUnRIx0HqT0A9zxX0d8Pvg1p3hnytS1rytQ1Yf
Mq4zDAf9kH7zD+8fwHegDz34e/Ba+14xan4hWSy00/Mlv92acf8Asqn16nt619F6dptlpFhFY6fb
R21rENqRRrgD/wCv71aooAKKKKACiiigAooooAKKKKACiiigAooooAKKKKACiiigAooooAKKKKAC
iiigAooooAKKKKACiiigAooooAKKKKACiiigAooooAKKKKACiiigAooooAKKKKACiiigAooooAKK
KKACiiigAooooAKKKKACiiigAooooAKKKKACiiigAooooAKKKKACiiigAooooAKKKKACiiigAooo
oAK808f/AAe0rxX5t/puzTtXb5i4H7qY/wC2o6H/AGhz6g16XRQB8SeIPDmreF9TbT9Xs3t5xyue
Vcf3lPQj6Vl19t694d0nxNprWGr2cdzAeRuGGQ+qt1U+4r518d/BfVvDXm3+j+ZqelryQq/voR/t
KPvAeo/ECgDy7oeK9W8CfG3VNA8uw17zNT04YUSlszwj2J++PY8+/avKaKAPtzQvEOleJdOW/wBI
vY7qBupU8ofRh1U+xrTr4i0PxBqvhvUVv9IvZbWcdSh4YejA8MPY19BeCPjjpeteXY+IhHpl8eBO
D+4kP1P3D9ePftQB63RSKwZQykFSMgg8GloAKKKKACiiigAooooAKKKKACiiigAooooAKKKKACii
igAooooAK+af2hf+R/sf+wXH/wCjZa+lq+bv2h4GXxppk/O19OVBx3WRz/7MKAPIa+rPgj/yS3T/
APrrN/6MavlOvqb4F3Mc/wAMreNDloLmaN/Y7t38mFAHpNFFFABRRRQB84/tEf8AI36X/wBeH/tR
q8er1z9oWeOTxtp8KnLxaeu/2y74H1/xryOgD6k+BP8AyTSH/r6m/mK9Lrzj4GxNH8MbRz0luJnX
6biP5g16PQAUUUUAFFFFABRRRQAUUUUAFFFFABRRRQAUUUUAFFFFABRRRQAUUVm63r+leHNOa/1e
9itbdeAznlj6KByx9hQBpVwvjj4qaF4MR7cv9u1QD5bOFh8p/wBtv4f1PtXk/jj45anrPmWPhxZN
OsT8puCf38g9sfcH059x0ryNmZ2LMxZmOSSckmgDo/F3jrXfGd55uqXR8hWzFaxZWKP6Dufc5Nc3
RVzS9Jv9a1COw0y0lurqQ/LHEuT9T6D3PAoApV3/AID+FGs+M2ju5AbDSM83Ui8yD0jXv9en16V6
d4E+BllpZj1DxQY768GGSzXmGM/7X98+3T69a9iVVRQqqFVRgADAAoAxPDHhLRvCGnCy0i0ESnmS
VvmklPqzd/p0HYCtyiigAooooAKKKKACiiigAooooAKKKKACiiigAooooAKKKKACiiigAooooAKK
KKACiiigAooooAKKKKACiiigAooooAKKKKACiiigAooooAKKKKACiiigAooooAKKKKACiiigAooo
oAKKKKACiiigAooooAKKKKACiiigAooooAKKKKACiiigAooooAKKKKACiiigAooooAKKKKACiiig
AooooAKKKKACiiigDzTx18HNG8U+ZfacE0zVWyS6L+6lP+2o7/7Q59c186+JfCeteEr82esWTwsS
fLkHMcg9Vbof5juBX2rVLVNJ0/W7CSx1O0iurWQfNHKuR9R6H3HIoA+HaK9p8b/Ae7svMv8Awq73
dvyzWMh/eoP9hv4h7Hn614zNDLbzvDPE8UqHa6OpVlPoQelAHaeC/il4g8GMkEUv23TR1s52OFH+
w3VP5exr6K8HfEfw/wCNIlSyufJvsZeynIWQeuOzD3H44r4+p0ckkMqyxOySIQyspwVPqDQB920V
83eC/jtqmkiOz8RxvqdoMAXCkeeg988P+OD7mve9A8S6P4nsReaPfxXUX8QU4ZD6Mp5U/WgDWooo
oAKKKKACiiigAooooAKKKKACiiigAooooAKKKKACvFP2iNHafRtI1lFJ+zTNBKR6OAQT9ChH/Aq9
rrK8S6FbeJvDl9o91/q7qIoGxnY3VWHuCAfwoA+Ja9e+A/jGLSNbuPD97KEt9SZWt2Y4CzDjH/Ah
gfVQO9eXaxpN5oWr3Wl38RiuraQo6n9CPUEcg9wapAlSCCQQcgjtQB930V87+CvjxdaZbR2Hia3l
vokG1LyEjzgP9oHAb65B+ten2nxf8C3cYYa6kTEcpNDIhH5rj8jQB3NV769ttNsZ728mWG2gQySS
MeFUdTXA6r8b/BWnwlre9n1CXtHbQMP1cKP1rxDx98UdX8cN9mKiy0pW3LaI2dxHQu38R9ug/WgD
C8ZeI5PFfizUNZcFUnk/dIeqRjhR9cAZ981hUV6F8IfBcnirxbFdTx/8SzTnWadiOHYHKx/iRk+w
PqKAPozwLozeH/A2j6ZIu2WG2Uyr6O3zMP8AvpjXQ0UUAFFFFABRRRQAUUUUAFFFFABRRRQAUUUU
AFFFFABRRRQAUySRIYmlldUjQFmZjgKB1JNcL4z+LPh3wgJLYS/2hqa8fZLdh8h/226L9OT7V89e
MPiP4h8aSst9c+TYg5SygJWMem7ux9z+GKAPYfGvx203SvMsvDSJqN2ODctnyEPt3f8ADA9zXgeu
eINV8R6g19q97LdXB6Fzwo9FA4UewrNooAKK2fDfhTWvFl/9k0eyedh9+TpHGPVmPA/me1fQ/gf4
LaN4aMd7q2zVNSXkF1/cxH/ZU9T7t+AFAHkvgb4P634sMd5ehtN0pufOkX95KP8AYX+pwOeM19Ge
GPCGieELD7JpFmsWR+8mb5pZT6s3f6dB2ArdooAKKKKACiiigAooooAKKKKACiiigAooooAKKKKA
CiiigAooooAKKKKACiiigAooooAKKKKACiiigAooooAKKKKACiiigAooooAKKKKACiiigAooooAK
KKKACiiigAooooAKKKKACiiigAooooAKKKKACiiigAooooAKKKKACiiigAooooAKKKKACiiigAoo
ooAKKKKACiiigAooooAKKKKACiiigAooooAKKKKACiiigAooooAK5Txf8PPD/jSEnULXy7wDCXkG
FlX0yf4h7HPtiurooA+S/Gnwn8Q+DzJc+X9v0xeRd26n5B/tr1X68j3rhK+7iARgjIPUV5j4z+Cm
heIjJd6Vt0rUGyT5a/uZD/tJ2+q/kaAPl+rml6rqGi3yXumXk1rcp92SJsH6H1Hsa1PFHgrX/B91
5Wr2LRxscR3CfNFJ9G9fY4PtXP0Ae9eDfj8reXZ+LLfaeB9vtk4+roP5r+Ve1abqdjrFjHe6ddw3
VtJ92WJwwPt9favhqtfQPE2s+GL77Xo9/LayH7wU5Rx6Mp4b8RQB9s0V4x4P+Pmn3wS18TwfYbg8
faoVLQt/vDll/UfSvYLO9tdQtY7qyuYrm3kGUlhcMrD2I4oAnooooAKKKKACiiigAooooAKKKKAC
iiigAooooA89+Jvwyt/HFmt3aMltrNuhEcpHyzL/AHH/AB6Htk18v6to+oaFqMthqlpLa3UZw0cg
x+IPQj3HBr7irK13w1o3iaz+y6xp8N3H/CXHzJ7qw5U/Q0AfEtFfQetfs76fM7SaLrU9qDyIbmMS
j6BgQQPwNcxJ+zz4oDkRano7J2LySqfy8s0AeR0V7Fafs7a+74vdZ0yFc9YRJIfyKrXc+H/gN4Z0
t1m1OW41aZedsn7uL/vlefzYigDxDwT8PtZ8b34SziMNijYmvZF/dp7D+83sPxx1r6s8M+G9O8Ka
HBpOmRbIYhlnb70jHqzHuT/gOgrStraCzto7a1gjggjXakcahVUegA4FS0AFFFFABRRRQAUUUUAF
FFFABRRRQAUUUUAFFFFABRWB4l8aaB4St/N1jUI4XIykC/NK/wBFHP49PevCfGHx21nV/NtdAQ6X
Ztx5x5uGH16J+HPvQB7b4r+IHh7wbCf7TvQbrbuS0h+eVvTjsPc4FeAeMvjN4h8TeZa2LHStObI8
uBv3kg/2n6/gMD615zLLJPK8s0jySOdzO7ZLH1JNNoAOc5pKXrxXpngz4La/4j8u61MNpOnNzumT
99IP9lO31bHqM0Aec2lnc391Ha2dvLcXEjbUiiQszH0AFe0+CvgJPP5d94slMMZ5FhA3zn/fccD6
DJ9xXr/hbwRoPg618rSLIJKwxJcyfNLJ9W/oMD2roaAKemaXYaNYx2Om2kNrbR/djiXaPr7n3PNX
KKKACiiigAooooAKKKKACiiigAooooAKKKKACiiigAooooAKKKKACiiigAooooAKKKKACiiigAoo
ooAKKKKACiiigAooooAKKKKACiiigAooooAKKKKACiiigAooooAKKKKACiiigAooooAKKKKACiii
gAooooAKKKKACiiigAooooAKKKKACiiigAooooAKKKKACiiigAooooAKKKKACiiigAooooAKKKKA
CiiigAooooAKKKKACiiigAooooAKKKKAIbq0tr61ktbuCKe3kG14pUDKw9wa8c8Y/AOyvPMvPC04
s5jybOdiYj/utyV+hyPpXtNFAHxFrfh7VvDl6bPV7Ca0m52iReHA7q3Rh7g1m19xappGna3ZNZap
ZQXdu3WOZAwB9R6H3HNeKeL/AIAcSXfhS69T9hum/RJP6N+dAHhFbnhvxfrvhO687R9QlgDHLw/e
jk/3lPB+vWs/VdI1HRL1rPVLKe0uF6xzIVOPUeo9xxVOgD6N8JfHzStRCW3iO3/s646faIgXhY+4
+8v6j3r1uzvbXULWO6srmK5t5BlJYXDKw9iK+F62fD3izXPCt19o0bUZbYk5eMHMcn+8p4P86APt
aivFfCn7QFjdCO28T2htJjwbu2UtEfdl+8v4bvwr1/TtTsNXs1u9OvILu3bpJBIHX6cd/agC3RRR
QAUUUUAFFFFABRRRQAUUUUAFFFFABRRRQAUUUUAFFFFABRRRQAUUUUAFFFFABRRRQAUUUUAFFcz4
n8feHPCMTf2pqCC4AytrD88zf8BHT6nA968R8V/HnW9VMlvoMQ0u1PHmnDzsPr0X8MketAHu3iTx
n4f8JweZrGoxQORlIR80r/RBz+PT3rw/xb8e9V1LzLXw5B/ZtsePtEmGnYew+6v6n3ryK4uJ7u4k
uLmaSeeQ7nklYszH1JPJqOgCW5uri9uZLm6nknnkO55ZXLMx9STyaipK63wn8OfEfjGRW0+zMVmT
815cZSIfQ9WPsM0AcnXa+D/hb4k8XlJoLf7Hp7c/bLkFVYf7A6t+HHuK9x8IfBfw74bKXN+o1a/H
O+4QeUh/2U5H4nP4V6QAAMAYA6CgDh/B3wq8OeENk8cH27UV5+13IBKn/YXov8/eu5oooAKKKKAC
iiigAooooAKKKKACiiigAooooAKKKKACiiigAooooAKKKKACiiigAooooAKKKKACiiigAooooAKK
KKACiiigAooooAKKKKACiiigAooooAKKKKACiiigAooooAKKKKACiiigAooooAKKKKACiiigAooo
oAKKKKACiiigAooooAKKKKACiiigAooooAKKKKACiiigAooooAKKKKACiiigAooooAKKKKACiiig
AooooAKKKKACiiigAooooAKKKKACiiigAooooAKKKKAM7WdB0rxDZGz1ewgvID0WVclT6qeqn3BB
rxTxb+z/ACJ5l14Vu/MHX7FdNg/RX6H6Nj6175RQB8O6po+o6JetZ6pZT2lwvVJkKk+49R7jiqVf
cGr6LpmvWTWeq2MF3bt/BKucH1B6g+45rxnxX+z7G2+58LX2xuv2O8bI/wCAuOR9CD9aAPBa0dG1
/VvD14LvSL+e0mHUxNgN7MOjD2IIp2t+HNY8N3f2XWNOns5Mnb5i/K/urdGH0JrMoA908LftBSJ5
dt4osN44BvLQYP1ZDx+RH0r2TQvE+ieJrX7Ro+owXagZZUbDp/vKeV/EV8T1NaXl1YXKXNncS286
HKSwuUZfoRzQB900V80eGPjzr+lbINbhj1W2HBkz5cwH+8BhvxGT617P4Y+JvhbxVsjs9QWC7b/l
1usRyZ9Bnhv+Ak0AdhRRRQAUUUUAFFFFABRRRQAUUUUAFFFFABRRRQAUUUUAFFFFABRRUN1d21jb
Pc3dxFbwIMvLK4RVHuTwKAJqK8p8T/Hfw7pO+DR45NWuRxuU+XCD/vEZP4DB9a8Y8UfFHxV4q3xX
V+ba0bj7LaZjQj0POW/EmgD6F8U/Fjwr4X3xSXovb1ePs1nhyD6M33V/E59q8S8U/G3xNr/mQae4
0izbI227ZlI95Oo/4DtrzWigBXd5ZGkkdndjlmY5JP1ptFdr4V+FnijxXsmt7L7JZNg/arvKIR6q
MZb8Bj3oA4uuq8KfDrxJ4vdW06xaO0J+a7uMpEPoerf8BBr3zwp8FPDXh4x3F8h1a9XnfcqPKU/7
MfT/AL6Jr0hVCqFUAKBgADgUAeY+Evgj4d0Dy7nVB/a96Of3y4hU+yd/+BZ+gr05VWNFRFCqowFA
wAPSlooAKKKKACiiigAooooAKKKKACiiigAooooAKKKKACiiigAooooAKKKKACiiigAooooAKKKK
ACiiigAooooAKKKKACiiigAooooAKKKKACiiigAooooAKKKKACiiigAooooAKKKKACiiigAooooA
KKKKACiiigAooooAKKKKACiiigAooooAKKKKACiiigAooooAKKKKACiiigAooooAKKKKACiiigAo
oooAKKKKACiiigAooooAKKKKACiiigAooooAKKKKACiiigAooooAKKKKACiiigAooooAKKKKACii
igCtf6fZapaPaahaQ3Vu/wB6KZA6n8DXkvin4A6Tfl7jw5dtp0x5+zzEyQk+x+8v6/SvY6KAPjLx
L4F8R+E5D/a2myxw5wtxH88Tf8CHA+hwfaudr7tkjSWNo5EV0YYZWGQR6EV5x4n+CfhfX981lG2k
3bc77VR5ZPvH0/7520AfLNFd/wCJ/g74r8Ob5Y7T+0rNcnzrMFiB/tJ94fgCPeuAIKkgggg4IPag
DtPDXxV8WeGNkUGoG7tF/wCXa8zIoHoDncv4HFex+Gvj14e1Ty4dZgl0m4PBc/vISf8AeAyPxGB6
180UUAfc9lfWmpWqXVjdQ3Nu/wB2WGQOp/EVYr4g0nXdV0G6+0aTqFxZy9zDIVDexHQj2NereHP2
g9VtdkPiGwivoxwbi3xHL9Sv3T+G2gD6JorkvDvxL8KeJ9iWWqxxXLf8u11+6kz6AHhj/uk11tAB
RRRQAUUUUAFFFFABRRRQAUVDd3ltY2z3F5cQ28CDLSzOEVfqTxXm3iP46eFtH3xad5urXI/54DZE
D7uf/ZQaAPT6wfEPjTw94WjLavqkEEmMiAHdK30QZP44xXzh4k+M/i3X90UF0ul2p/5Z2WVYj3f7
2fpge1efSO8sjSSOzuxyzMckn1NAHuPiX9oWZ98HhrTBEvQXV7y34IDgfiT9K8i1zxNrXiS58/WN
SuLtgcqsjfIn+6o4X8BWVRQAUVc0zSNR1q8W00yynu7g/wDLOGMsR7nHQe5r1nwx+z9qd5sn8R3q
2ER5NvbkSSn2LfdX/wAeoA8bRHkdURWZmOAqjJJr0fwt8FPFGv7Jr2IaRZtzvul/eEe0fX/vrFfQ
nhrwJ4c8JoP7K02JJwMG5kG+U/8AAjyPoMCujoA4Twt8JPC3hcRzCz+33q8/abwByD/sr91fyz71
3dFFABRRRQAUUUUAFFFFABRRRQAUUUUAFFFFABRRRQAUUUUAFFFFABRRRQAUUUUAFFFFABRRRQAU
UUUAFFFFABRRRQAUUUUAFFFFABRRRQAUUUUAFFFFABRRRQAUUUUAFFFFABRRRQAUUUUAFFFFABRR
RQAUUUUAFFFFABRRRQAUUUUAFFFFABRRRQAUUUUAFFFFABRRRQAUUUUAFFFFABRRRQAUUUUAFFFF
ABRRRQAUUUUAFFFFABRRRQAUUUUAFFFFABRRRQAUUUUAFFFFABRRRQAUUUUAFFFFABRRRQAUUUUA
FFFFABRRRQAUUUUAFFFFABXM+JPh/wCGfFYZtT0yI3BH/HzD+7lH/Ah1+hyK6aigD538S/s+6nab
5/Dt+l9EORb3OI5foG+6347a8n1bRNU0K7NrqthcWc3ZZoyufcHoR7ivuCq1/p1lqlq1rf2kF1bt
96OaMOp/A0AfDNJX0x4j+Avh3Uy82jzzaVOeQg/ewk/7pOR+Bx7V5F4j+EXi/wAO75Dp/wBvtV/5
b2WZOPdfvD8se9AHC11nh34l+LPDOxLLVZZLZf8Al2uf3sePQA8qP90iuTZSrFWBDA4II5BooA+h
fD37QunXG2LxBpkto/Qz2p8xPqVPzD8N1ep6J4o0LxHF5mj6pbXeBkpG/wA6/VT8w/EV8T0+KWWC
ZJYZHjkQ5V0YgqfUEUAfdlFfKHh/4zeMNC2xyXq6lbj/AJZ3wLt/32MN+ZNeoaL+0F4fu4MavY3d
hOFyfLAmjb6EYOT9PxoA9fpCQBknAHU14Lr/AO0RIS8Xh7R1UdBPfNk/98KeP++j9K8s1/x14m8T
Fl1XV7iWFj/qEbZF/wB8LgH8eaAPprxD8VfCHhzek+qJdXC8G3s/3rZ9CR8oP1IryjxD+0Fq93vi
0HT4bCM8Cef97J9QPuj8Q1eN0UAaOsa/q+v3H2jVtRubyTPHnSEhf90dB+FZ1FXNN0nUdYuhbabY
3F3Mf4IIy5HucdBQBTor13w58Ade1DZNrl1DpcJ5MS4ll/IHaPzP0r13w38KvCXhrbJBpq3d0vP2
i9xK2fUDG1fqADQB83+Gvhx4p8VFX0/THS2b/l6uP3cWPUE/e/4CDXsPhr9n/SLLZP4gvZNQmHJg
hzHEPYn7zf8Ajv0r2PpS0AUtM0nTtGtFtNMsbezgH/LOCMKD7nHU+5q7RRQAUUUUAFFFFABRRRQA
UUUUAFFFFABRRRQAUUUUAFFFFABRRRQAUUUUAFFFFABRRRQAUUUUAFFFFABRRRQAUUUUAFFFFABR
RRQAUUUUAFFFFABRRRQAUUUUAFFFFABRRRQAUUUUAFFFFABRRRQAUUUUAFFFFABRRRQAUUUUAFFF
FABRRRQAUUUUAFFFFABRRRQAUUUUAFFFFABRRRQAUUUUAFFFFABRRRQAUUUUAFFFFABRRRQAUUUU
AFFFFABRRRQAUUUUAFFFFABRRRQAUUUUAFFFFABRRRQAUUUUAFFFFABRRRQAUUUUAFFFFABRRRQA
UUUUAFFFFABRRRQAUUUUAFFFFAHPeIPA/hvxQrf2tpME0pGPPUbJR/wNcH8DxXk/iH9nhhvm8Oas
D3FvfD+TqP5r+Ne80UAfGGv+CPEnhhm/tbSLiGIH/XqN8R/4GuR+Gc1z9fdxAYEEAgjBB71xXiD4
T+D/ABDveXS1s7hufPsj5TZ9cD5T+IoA+RqK9m8Qfs96talpdB1KC+j6iG4HlSfQHlT+O2vMdZ8K
a/4em8vVtJu7Uk7Qzxkox9Awyp/A0AY9FdnoPwq8Y+INrwaTJbQN/wAt7z9yv1wfmI+gNepeH/2e
tOt9kuv6pLduOTBajy0+hY5Yj6baAPnyOKSaVYokZ5HOFRBksfQCu98PfBvxhr2ySSxXTbdufNvi
UP8A3xy35gD3r6X0PwpoPhuPZo+lW1pxguiZc/Vzlj+JrZoA8n8O/ATw5pm2XV559VmHO0/uov8A
vkHJ/Fvwr03T9MsNJtVtdOs4LSBekcEYRfyFW6KACiiigAooooAKKKKACiiigAooooAKKKKACiii
gAooooAKKKKACiiigAooooAKKKKACiiigAooooAKKKKACiiigAooooAKKKKACiiigAooooAKKKKA
CiiigAooooAKKKKACiiigAooooAKKKKACiiigAooooAKKKKACiiigAooooAKKKKACiiigD//2Q==</Image>
        <Text id="Profile.Org.Title" label="Profile.Org.Title"><![CDATA[Kanton St.Gallen]]></Text>
        <Text id="Profile.Org.Web" label="Profile.Org.Web"><![CDATA[www.sg.ch]]></Text>
        <Text id="Profile.User.AcademicTitle" label="Profile.User.AcademicTitle"><![CDATA[ ]]></Text>
        <Text id="Profile.User.Alias" label="Profile.User.Alias"><![CDATA[ ]]></Text>
        <Text id="Profile.User.Degree" label="Profile.User.Degree"><![CDATA[ ]]></Text>
        <Text id="Profile.User.Department" label="Profile.User.Department"><![CDATA[Gesundheitsdepartement]]></Text>
        <Text id="Profile.User.EmailDirect" label="Profile.User.EmailDirect"><![CDATA[Martin.Duemmel@sg.ch]]></Text>
        <Text id="Profile.User.EmailOffice" label="Profile.User.EmailOffice"><![CDATA[ ]]></Text>
        <Text id="Profile.User.EmailOther" label="Profile.User.EmailOther"><![CDATA[ ]]></Text>
        <Text id="Profile.User.Fax" label="Profile.User.Fax"><![CDATA[ ]]></Text>
        <Text id="Profile.User.FirstName" label="Profile.User.FirstName"><![CDATA[Martin]]></Text>
        <Text id="Profile.User.Floor" label="Profile.User.Floor"><![CDATA[4. Stock]]></Text>
        <Text id="Profile.User.Function" label="Profile.User.Function"><![CDATA[Fachmitarbeiter Langzeitpflege]]></Text>
        <CheckBox id="Profile.User.HideMainSectionSenderAddress" label="Profile.User.HideMainSectionSenderAddress">false</CheckBox>
        <Text id="Profile.User.Info" label="Profile.User.Info"><![CDATA[ ]]></Text>
        <Text id="Profile.User.LastName" label="Profile.User.LastName"><![CDATA[Dümmel]]></Text>
        <Text id="Profile.User.MainSection" label="Profile.User.MainSection"><![CDATA[ ]]></Text>
        <CheckBox id="Profile.User.MainSectionBold" label="Profile.User.MainSectionBold">false</CheckBox>
        <CheckBox id="Profile.User.MainSectionInSignature" label="Profile.User.MainSectionInSignature">false</CheckBox>
        <CheckBox id="Profile.User.MainSectionSenderAddress" label="Profile.User.MainSectionSenderAddress">false</CheckBox>
        <Text id="Profile.User.Mobile" label="Profile.User.Mobile"><![CDATA[ ]]></Text>
        <Text id="Profile.User.Office" label="Profile.User.Office"><![CDATA[Dienst für Pflege und Entwicklung]]></Text>
        <Text id="Profile.User.OfficeNumber" label="Profile.User.OfficeNumber"><![CDATA[401]]></Text>
        <Text id="Profile.User.PhoneDirect" label="Profile.User.PhoneDirect"><![CDATA[+41582291191]]></Text>
        <Text id="Profile.User.PhoneOffice" label="Profile.User.PhoneOffice"><![CDATA[ ]]></Text>
        <Text id="Profile.User.PhoneOther" label="Profile.User.PhoneOther"><![CDATA[ ]]></Text>
        <Text id="Profile.User.PhonePrivate" label="Profile.User.PhonePrivate"><![CDATA[ ]]></Text>
        <Text id="Profile.User.Postal.Availability" label="Profile.User.Postal.Availability"><![CDATA[ ]]></Text>
        <Text id="Profile.User.Postal.Availability.Title" label="Profile.User.Postal.Availability.Title"><![CDATA[ ]]></Text>
        <Text id="Profile.User.Postal.City" label="Profile.User.Postal.City"><![CDATA[St.Gallen]]></Text>
        <Text id="Profile.User.Postal.Country" label="Profile.User.Postal.Country"><![CDATA[ ]]></Text>
        <Text id="Profile.User.Postal.Street" label="Profile.User.Postal.Street"><![CDATA[Oberer Graben 32]]></Text>
        <Text id="Profile.User.Postal.Zip" label="Profile.User.Postal.Zip"><![CDATA[9001]]></Text>
        <Text id="Profile.User.Salutation" label="Profile.User.Salutation"><![CDATA[Herr]]></Text>
        <Text id="Profile.User.Section" label="Profile.User.Section"><![CDATA[ ]]></Text>
        <Text id="Profile.User.SectionAbbreviation" label="Profile.User.SectionAbbreviation"><![CDATA[ ]]></Text>
        <CheckBox id="Profile.User.SectionInSignature" label="Profile.User.SectionInSignature">false</CheckBox>
        <CheckBox id="Profile.User.SecureMail.Active" label="Profile.User.SecureMail.Active">false</CheckBox>
        <Text id="Profile.User.SecureMail.Link" label="Profile.User.SecureMail.Link"><![CDATA[ ]]></Text>
        <Text id="Profile.User.Station" label="Profile.User.Station"><![CDATA[ ]]></Text>
        <Text id="Profile.User.Username" label="Profile.User.Username"><![CDATA[SD-iai8649]]></Text>
        <Text id="Profile.User.Web" label="Profile.User.Web"><![CDATA[www.gesundheit.sg.ch]]></Text>
        <Text id="Profile.User.WebZusatz" label="Profile.User.WebZusatz"><![CDATA[ ]]></Text>
      </Profile>
      <Author>
        <Text id="Author.User.AcademicTitle" label="Author.User.AcademicTitle"><![CDATA[ ]]></Text>
        <Text id="Author.User.Alias" label="Author.User.Alias"><![CDATA[ ]]></Text>
        <Text id="Author.User.Degree" label="Author.User.Degree"><![CDATA[ ]]></Text>
        <Text id="Author.User.Department" label="Author.User.Department"><![CDATA[Gesundheitsdepartement]]></Text>
        <Text id="Author.User.EmailDirect" label="Author.User.EmailDirect"><![CDATA[Martin.Duemmel@sg.ch]]></Text>
        <Text id="Author.User.EmailOffice" label="Author.User.EmailOffice"><![CDATA[ ]]></Text>
        <Text id="Author.User.EmailOther" label="Author.User.EmailOther"><![CDATA[ ]]></Text>
        <Text id="Author.User.Fax" label="Author.User.Fax"><![CDATA[ ]]></Text>
        <Text id="Author.User.FirstName" label="Author.User.FirstName"><![CDATA[Martin]]></Text>
        <Text id="Author.User.Floor" label="Author.User.Floor"><![CDATA[4. Stock]]></Text>
        <Text id="Author.User.Function" label="Author.User.Function"><![CDATA[Fachmitarbeiter Langzeitpflege]]></Text>
        <CheckBox id="Author.User.HideMainSectionSenderAddress" label="Author.User.HideMainSectionSenderAddress">false</CheckBox>
        <Text id="Author.User.Info" label="Author.User.Info"><![CDATA[ ]]></Text>
        <Text id="Author.User.LastName" label="Author.User.LastName"><![CDATA[Dümmel]]></Text>
        <Text id="Author.User.MainSection" label="Author.User.MainSection"><![CDATA[ ]]></Text>
        <CheckBox id="Author.User.MainSectionBold" label="Author.User.MainSectionBold">false</CheckBox>
        <CheckBox id="Author.User.MainSectionInSignature" label="Author.User.MainSectionInSignature">false</CheckBox>
        <CheckBox id="Author.User.MainSectionSenderAddress" label="Author.User.MainSectionSenderAddress">false</CheckBox>
        <Text id="Author.User.Mobile" label="Author.User.Mobile"><![CDATA[ ]]></Text>
        <Text id="Author.User.Office" label="Author.User.Office"><![CDATA[Dienst für Pflege und Entwicklung]]></Text>
        <Text id="Author.User.OfficeNumber" label="Author.User.OfficeNumber"><![CDATA[401]]></Text>
        <Text id="Author.User.PhoneDirect" label="Author.User.PhoneDirect"><![CDATA[+41582291191]]></Text>
        <Text id="Author.User.PhoneOffice" label="Author.User.PhoneOffice"><![CDATA[ ]]></Text>
        <Text id="Author.User.PhoneOther" label="Author.User.PhoneOther"><![CDATA[ ]]></Text>
        <Text id="Author.User.PhonePrivate" label="Author.User.PhonePrivate"><![CDATA[ ]]></Text>
        <Text id="Author.User.Postal.Availability" label="Author.User.Postal.Availability"><![CDATA[ ]]></Text>
        <Text id="Author.User.Postal.Availability.Title" label="Author.User.Postal.Availability.Title"><![CDATA[ ]]></Text>
        <Text id="Author.User.Postal.City" label="Author.User.Postal.City"><![CDATA[St.Gallen]]></Text>
        <Text id="Author.User.Postal.Country" label="Author.User.Postal.Country"><![CDATA[ ]]></Text>
        <Text id="Author.User.Postal.Street" label="Author.User.Postal.Street"><![CDATA[Oberer Graben 32]]></Text>
        <Text id="Author.User.Postal.Zip" label="Author.User.Postal.Zip"><![CDATA[9001]]></Text>
        <Text id="Author.User.Salutation" label="Author.User.Salutation"><![CDATA[Herr]]></Text>
        <Text id="Author.User.Section" label="Author.User.Section"><![CDATA[ ]]></Text>
        <Text id="Author.User.SectionAbbreviation" label="Author.User.SectionAbbreviation"><![CDATA[ ]]></Text>
        <CheckBox id="Author.User.SectionInSignature" label="Author.User.SectionInSignature">false</CheckBox>
        <CheckBox id="Author.User.SecureMail.Active" label="Author.User.SecureMail.Active">false</CheckBox>
        <Text id="Author.User.SecureMail.Link" label="Author.User.SecureMail.Link"><![CDATA[ ]]></Text>
        <Text id="Author.User.Station" label="Author.User.Station"><![CDATA[ ]]></Text>
        <Text id="Author.User.Username" label="Author.User.Username"><![CDATA[SD-iai8649]]></Text>
        <Text id="Author.User.Web" label="Author.User.Web"><![CDATA[www.gesundheit.sg.ch]]></Text>
        <Text id="Author.User.WebZusatz" label="Author.User.WebZusatz"><![CDATA[ ]]></Text>
      </Author>
      <Parameter windowwidth="750" windowheight="350">
        <Text id="Special.CheckboxGroupViewList" label="Special.CheckboxGroupViewList" visible="False"><![CDATA[ ]]></Text>
        <Text id="Special.CheckboxGroupViewBox" label="Special.CheckboxGroupViewBox" visible="False"><![CDATA[ ]]></Text>
        <Text id="Special.CheckboxGroupViewText" label="Special.CheckboxGroupViewText" visible="False"><![CDATA[ ]]></Text>
        <Text id="Special.CheckboxGroupViewBoxAndText" label="Special.CheckboxGroupViewBoxAndText" visible="False"><![CDATA[ ]]></Text>
        <Text id="DocParam.Title"><![CDATA[Entwurf Mindest-Stellendotation]]></Text>
      </Parameter>
      <Scripting>
        <Text id="CustomElements.OrganizationUnit" label="CustomElements.OrganizationUnit"><![CDATA[SG]]></Text>
        <Text id="CustomElements.HeaderScripts.CompanyBlockA" label="CustomElements.HeaderScripts.CompanyBlockA"><![CDATA[Kanton St.Gallen
Gesundheitsdepartement]]></Text>
        <Text id="CustomElements.HeaderScripts.KRRR.CompanyBlockA" label="CustomElements.HeaderScripts.KRRR.CompanyBlockA"><![CDATA[Kantonsrat des Kantons St.Gallen]]></Text>
        <Text id="CustomElements.HeaderScripts.CompanyBlockB" label="CustomElements.HeaderScripts.CompanyBlockB"><![CDATA[ 
Dienst für Pflege und Entwicklung]]></Text>
        <Text id="CustomElements.HeaderScripts.KRRR.CompanyBlockB" label="CustomElements.HeaderScripts.KRRR.CompanyBlockB"><![CDATA[ ]]></Text>
        <Text id="CustomElements.HeaderScripts.CompanyBlockC" label="CustomElements.HeaderScripts.CompanyBlockC"><![CDATA[ ]]></Text>
        <Text id="CustomElements.HeaderScripts.MainSectionOrSection" label="CustomElements.HeaderScripts.MainSectionOrSection"><![CDATA[ ]]></Text>
        <Text id="CustomElements.HeaderScripts.KRRR.CompanyBlockC" label="CustomElements.HeaderScripts.KRRR.CompanyBlockC"><![CDATA[ ]]></Text>
      </Scripting>
    </DataModel>
  </Content>
  <TemplateTree CreationMode="Published" PipelineVersion="V2">
    <Template tId="251fc56e-1144-4591-a8d1-11b1e0f7150e" internalTId="3d636702-2489-45aa-b0f6-f0c4009b42ff"/>
  </TemplateTree>
</OneOffixxDocumentPart>
</file>

<file path=customXml/itemProps1.xml><?xml version="1.0" encoding="utf-8"?>
<ds:datastoreItem xmlns:ds="http://schemas.openxmlformats.org/officeDocument/2006/customXml" ds:itemID="{0A8D2C45-CA7E-439F-956B-540075B178C5}">
  <ds:schemaRefs>
    <ds:schemaRef ds:uri="http://www.w3.org/2001/XMLSchema"/>
    <ds:schemaRef ds:uri="http://schema.oneoffixx.com/OneOffixxDocumentPart/1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Monat 1</vt:lpstr>
      <vt:lpstr>Monat 2</vt:lpstr>
      <vt:lpstr>Monat 3</vt:lpstr>
      <vt:lpstr>Monat 4</vt:lpstr>
      <vt:lpstr>Monat 5</vt:lpstr>
      <vt:lpstr>Monat 6</vt:lpstr>
      <vt:lpstr>Monat 7</vt:lpstr>
      <vt:lpstr>Monat 8</vt:lpstr>
      <vt:lpstr>Monat 9</vt:lpstr>
      <vt:lpstr>Monat 10</vt:lpstr>
      <vt:lpstr>Monat 11</vt:lpstr>
      <vt:lpstr>Monat 12</vt:lpstr>
      <vt:lpstr>Jahres-Durchschnitt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2014-04-23T09:52:37Z</dcterms:created>
  <dcterms:modified xsi:type="dcterms:W3CDTF">2026-05-01T06:15:36Z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29d30b8-e020-4783-b454-ac0e88601419_Enabled">
    <vt:lpwstr>true</vt:lpwstr>
  </property>
  <property fmtid="{D5CDD505-2E9C-101B-9397-08002B2CF9AE}" pid="3" name="MSIP_Label_b29d30b8-e020-4783-b454-ac0e88601419_SetDate">
    <vt:lpwstr>2025-04-01T11:34:28Z</vt:lpwstr>
  </property>
  <property fmtid="{D5CDD505-2E9C-101B-9397-08002B2CF9AE}" pid="4" name="MSIP_Label_b29d30b8-e020-4783-b454-ac0e88601419_Method">
    <vt:lpwstr>Standard</vt:lpwstr>
  </property>
  <property fmtid="{D5CDD505-2E9C-101B-9397-08002B2CF9AE}" pid="5" name="MSIP_Label_b29d30b8-e020-4783-b454-ac0e88601419_Name">
    <vt:lpwstr>Intern</vt:lpwstr>
  </property>
  <property fmtid="{D5CDD505-2E9C-101B-9397-08002B2CF9AE}" pid="6" name="MSIP_Label_b29d30b8-e020-4783-b454-ac0e88601419_SiteId">
    <vt:lpwstr>9cada478-1b84-4f69-a38a-79dfbc4ee5c8</vt:lpwstr>
  </property>
  <property fmtid="{D5CDD505-2E9C-101B-9397-08002B2CF9AE}" pid="7" name="MSIP_Label_b29d30b8-e020-4783-b454-ac0e88601419_ActionId">
    <vt:lpwstr>b8805834-33af-4cc1-ac9c-1e06a99c49eb</vt:lpwstr>
  </property>
  <property fmtid="{D5CDD505-2E9C-101B-9397-08002B2CF9AE}" pid="8" name="MSIP_Label_b29d30b8-e020-4783-b454-ac0e88601419_ContentBits">
    <vt:lpwstr>0</vt:lpwstr>
  </property>
  <property fmtid="{D5CDD505-2E9C-101B-9397-08002B2CF9AE}" pid="9" name="MSIP_Label_b29d30b8-e020-4783-b454-ac0e88601419_Tag">
    <vt:lpwstr>10, 3, 0, 1</vt:lpwstr>
  </property>
</Properties>
</file>