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a3994\Desktop\"/>
    </mc:Choice>
  </mc:AlternateContent>
  <bookViews>
    <workbookView xWindow="0" yWindow="0" windowWidth="21570" windowHeight="10260"/>
  </bookViews>
  <sheets>
    <sheet name="Vaterschaft" sheetId="1" r:id="rId1"/>
  </sheets>
  <calcPr calcId="162913"/>
</workbook>
</file>

<file path=xl/calcChain.xml><?xml version="1.0" encoding="utf-8"?>
<calcChain xmlns="http://schemas.openxmlformats.org/spreadsheetml/2006/main">
  <c r="C28" i="1" l="1"/>
  <c r="C79" i="1" l="1"/>
  <c r="C32" i="1" l="1"/>
  <c r="C20" i="1" l="1"/>
  <c r="C101" i="1" l="1"/>
  <c r="C35" i="1"/>
  <c r="C82" i="1"/>
  <c r="C37" i="1" l="1"/>
  <c r="C39" i="1" s="1"/>
  <c r="C42" i="1"/>
  <c r="C5" i="1"/>
  <c r="C7" i="1"/>
  <c r="C18" i="1"/>
  <c r="B71" i="1"/>
  <c r="C58" i="1" l="1"/>
  <c r="D42" i="1"/>
  <c r="C47" i="1" l="1"/>
  <c r="C91" i="1" l="1"/>
  <c r="E93" i="1" s="1"/>
  <c r="C52" i="1"/>
  <c r="C55" i="1" s="1"/>
  <c r="C81" i="1" l="1"/>
  <c r="C60" i="1"/>
  <c r="C93" i="1"/>
  <c r="D81" i="1" l="1"/>
  <c r="C83" i="1" s="1"/>
  <c r="C94" i="1"/>
  <c r="D93" i="1"/>
  <c r="C84" i="1" l="1"/>
</calcChain>
</file>

<file path=xl/sharedStrings.xml><?xml version="1.0" encoding="utf-8"?>
<sst xmlns="http://schemas.openxmlformats.org/spreadsheetml/2006/main" count="85" uniqueCount="83">
  <si>
    <t>Schule</t>
  </si>
  <si>
    <t>A</t>
  </si>
  <si>
    <t>Berechnungsgrundlagen</t>
  </si>
  <si>
    <t>Pflichtpensum</t>
  </si>
  <si>
    <t>Lohnbestandteile (100%):</t>
  </si>
  <si>
    <t>Jahresbesoldung (inkl 13. ML)</t>
  </si>
  <si>
    <t>Kinderzulage(n)</t>
  </si>
  <si>
    <t>Total</t>
  </si>
  <si>
    <t>ausfallende Lektionen</t>
  </si>
  <si>
    <t>B</t>
  </si>
  <si>
    <t>Wert einer Lektion</t>
  </si>
  <si>
    <t>unbezahlter Urlaub (Lektionen)</t>
  </si>
  <si>
    <t>C</t>
  </si>
  <si>
    <t>Berechnung unbezahlter Urlaub</t>
  </si>
  <si>
    <t>Wert unbezahlter Urlaub</t>
  </si>
  <si>
    <t>Summe der Abzüge</t>
  </si>
  <si>
    <t>Zur Kenntnis genommen:</t>
  </si>
  <si>
    <t>Datum:</t>
  </si>
  <si>
    <t>Unterschrift:</t>
  </si>
  <si>
    <t>Zusätzliche Angaben für die Verwaltung:</t>
  </si>
  <si>
    <t>Bei unbezahltem Urlaub</t>
  </si>
  <si>
    <t>Eingabe ins SAP HR wie folgt:</t>
  </si>
  <si>
    <t>bzw.</t>
  </si>
  <si>
    <t>Restanspruch Besoldung</t>
  </si>
  <si>
    <t>Restanspruch in Lektionen</t>
  </si>
  <si>
    <t>Bei Restanspruch Lehrperson</t>
  </si>
  <si>
    <t>weitere ständige Lohnbestandteile</t>
  </si>
  <si>
    <t>Anrechnung Überzeitsaldo</t>
  </si>
  <si>
    <t>entspricht rund</t>
  </si>
  <si>
    <t>Wochen Lohnabzug</t>
  </si>
  <si>
    <t>tatsächlicher unbezahlter Urlaub</t>
  </si>
  <si>
    <t>Tagesansatz</t>
  </si>
  <si>
    <t xml:space="preserve">Urlaub von </t>
  </si>
  <si>
    <t>bis</t>
  </si>
  <si>
    <t>von</t>
  </si>
  <si>
    <t>Anzahl Tage auf Lohnart 1800</t>
  </si>
  <si>
    <t>Restabzug auf Lohnart 1001</t>
  </si>
  <si>
    <t>oder</t>
  </si>
  <si>
    <t>Eingabe SAP HR: Zeitstrahl</t>
  </si>
  <si>
    <t>Eingabe SAP HR: Anpassung BG</t>
  </si>
  <si>
    <t>Abzug in Monatsstellenprozenten</t>
  </si>
  <si>
    <t>aktueller Beschäftigungsgrad in Prozent</t>
  </si>
  <si>
    <t>= Jahresgehalt/13*12/365</t>
  </si>
  <si>
    <t>Kürzung für</t>
  </si>
  <si>
    <t>um</t>
  </si>
  <si>
    <t>Prozent.</t>
  </si>
  <si>
    <t>prov.</t>
  </si>
  <si>
    <t>( z.B. 4 Wo à 23 L)</t>
  </si>
  <si>
    <t>Angabe, wie gerechnet wird.</t>
  </si>
  <si>
    <t>Berechnung Vaterschaftsurlaub</t>
  </si>
  <si>
    <t>Lehrer</t>
  </si>
  <si>
    <t>13. Monatslohn (aktuelle Besoldung)</t>
  </si>
  <si>
    <t>Total Anspruch in Lektionen</t>
  </si>
  <si>
    <t>Vaterschaftsurlaub</t>
  </si>
  <si>
    <t>Urlaub aus 13. Monatslohn</t>
  </si>
  <si>
    <t>(inkl. unterrichtsfreie Zeit)</t>
  </si>
  <si>
    <t>=(Ziff. 2.1 + Ziff. 2.3)/13 * (Ziff. 1.2 /100)</t>
  </si>
  <si>
    <t>=Ziff. 5.3-Ziff. 4</t>
  </si>
  <si>
    <t>=Ziff. 5.3 - Ziff. 6.2</t>
  </si>
  <si>
    <t>=Ziff. 6.2 - Ziff. 6.3</t>
  </si>
  <si>
    <t>= Ziff. 6.4 * Ziff. 7</t>
  </si>
  <si>
    <t>Kürzung 13. Monatslohn</t>
  </si>
  <si>
    <t>(Art. 66 Abs. 1 Bst. c PersV)</t>
  </si>
  <si>
    <t>Vaterschaftsurlaub gem. Art. 66 Personalverordnung, Umwandlung 13. Monatslohn gem. Art. 97 PersV</t>
  </si>
  <si>
    <t>(Art. 97 Abs. 2 PersV)</t>
  </si>
  <si>
    <t>(Saldokorrektur!)</t>
  </si>
  <si>
    <t>Erfassung auf Lohnart 1860</t>
  </si>
  <si>
    <t xml:space="preserve">Name </t>
  </si>
  <si>
    <t>Erfassung auf Lohnart 1800</t>
  </si>
  <si>
    <t>= (Ziff.1.1*39)/13*(Ziff. 1.2/100)</t>
  </si>
  <si>
    <t>=(Ziff. 2.1+Ziff. 2.3)/(Ziff.1.1*39)* Ziff. 6)</t>
  </si>
  <si>
    <t>aus Saldo Überzeit, JWL*39 (nicht grösser als Ziff. 6.2!)</t>
  </si>
  <si>
    <t>=(Ziff. 2.1 + Ziff.2.3)/(Ziff.1 * 39)</t>
  </si>
  <si>
    <t>=Pflichtpensum*39/1200*eff. ausfallende Lektionen</t>
  </si>
  <si>
    <t>Zusätzlich wird</t>
  </si>
  <si>
    <t>der Risikobeitrag der Pensionskasse</t>
  </si>
  <si>
    <t>abgezogen.</t>
  </si>
  <si>
    <t>Wenn bereits bezogen: 0 einsetzen</t>
  </si>
  <si>
    <t>(bis 3 Wochen effektiv, ab 4 Wochen gem. Lehrauftrag)</t>
  </si>
  <si>
    <r>
      <t xml:space="preserve">10 Tage </t>
    </r>
    <r>
      <rPr>
        <b/>
        <sz val="10"/>
        <color rgb="FFFF0000"/>
        <rFont val="Arial"/>
        <family val="2"/>
      </rPr>
      <t>und</t>
    </r>
    <r>
      <rPr>
        <b/>
        <sz val="10"/>
        <rFont val="Arial"/>
        <family val="2"/>
      </rPr>
      <t xml:space="preserve"> Umwandlung 13. Monatslohn</t>
    </r>
  </si>
  <si>
    <t>Vaterschaftsurlaub (10 Tage) in Lektionen</t>
  </si>
  <si>
    <t>Urlaubsanspruch gemäss BG in Lektionen</t>
  </si>
  <si>
    <t>bzw. bezogene Lektionen abziehen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</si>
</sst>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dd/mm/yyyy;@"/>
  </numFmts>
  <fonts count="24" x14ac:knownFonts="1">
    <font>
      <sz val="11"/>
      <name val="Helvetica"/>
    </font>
    <font>
      <sz val="8"/>
      <name val="Helvetica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color theme="0"/>
      <name val="Arial"/>
      <family val="2"/>
    </font>
    <font>
      <sz val="11"/>
      <name val="Helvetica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8" fillId="0" borderId="0" xfId="0" applyFont="1" applyBorder="1"/>
    <xf numFmtId="0" fontId="4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left"/>
    </xf>
    <xf numFmtId="4" fontId="6" fillId="0" borderId="0" xfId="0" applyNumberFormat="1" applyFont="1" applyProtection="1">
      <protection locked="0"/>
    </xf>
    <xf numFmtId="0" fontId="15" fillId="0" borderId="0" xfId="0" applyFont="1" applyAlignment="1">
      <alignment horizontal="left"/>
    </xf>
    <xf numFmtId="0" fontId="15" fillId="0" borderId="0" xfId="0" applyFont="1"/>
    <xf numFmtId="39" fontId="15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/>
    <xf numFmtId="2" fontId="6" fillId="0" borderId="0" xfId="0" applyNumberFormat="1" applyFont="1"/>
    <xf numFmtId="2" fontId="4" fillId="0" borderId="0" xfId="0" applyNumberFormat="1" applyFont="1"/>
    <xf numFmtId="39" fontId="6" fillId="0" borderId="0" xfId="0" applyNumberFormat="1" applyFont="1"/>
    <xf numFmtId="0" fontId="5" fillId="0" borderId="0" xfId="0" applyFont="1"/>
    <xf numFmtId="0" fontId="16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0" fontId="17" fillId="0" borderId="0" xfId="0" applyFont="1"/>
    <xf numFmtId="4" fontId="14" fillId="0" borderId="0" xfId="0" applyNumberFormat="1" applyFont="1" applyAlignment="1">
      <alignment horizontal="right"/>
    </xf>
    <xf numFmtId="1" fontId="4" fillId="0" borderId="0" xfId="0" applyNumberFormat="1" applyFont="1"/>
    <xf numFmtId="164" fontId="4" fillId="0" borderId="0" xfId="0" applyNumberFormat="1" applyFont="1"/>
    <xf numFmtId="0" fontId="4" fillId="0" borderId="0" xfId="0" quotePrefix="1" applyFont="1"/>
    <xf numFmtId="4" fontId="4" fillId="0" borderId="0" xfId="0" applyNumberFormat="1" applyFont="1"/>
    <xf numFmtId="4" fontId="6" fillId="0" borderId="0" xfId="0" applyNumberFormat="1" applyFont="1" applyProtection="1"/>
    <xf numFmtId="0" fontId="14" fillId="0" borderId="0" xfId="0" quotePrefix="1" applyFont="1"/>
    <xf numFmtId="0" fontId="4" fillId="0" borderId="0" xfId="0" applyFont="1" applyProtection="1"/>
    <xf numFmtId="0" fontId="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14" fillId="0" borderId="0" xfId="0" quotePrefix="1" applyFont="1" applyBorder="1"/>
    <xf numFmtId="0" fontId="14" fillId="0" borderId="6" xfId="0" quotePrefix="1" applyFont="1" applyBorder="1"/>
    <xf numFmtId="1" fontId="18" fillId="0" borderId="6" xfId="0" applyNumberFormat="1" applyFont="1" applyBorder="1"/>
    <xf numFmtId="0" fontId="4" fillId="0" borderId="9" xfId="0" applyFont="1" applyBorder="1"/>
    <xf numFmtId="0" fontId="6" fillId="0" borderId="5" xfId="0" applyFont="1" applyBorder="1" applyAlignment="1">
      <alignment horizontal="left"/>
    </xf>
    <xf numFmtId="0" fontId="5" fillId="0" borderId="0" xfId="0" applyFont="1" applyBorder="1"/>
    <xf numFmtId="2" fontId="6" fillId="0" borderId="0" xfId="0" applyNumberFormat="1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0" xfId="0" quotePrefix="1" applyFont="1" applyBorder="1"/>
    <xf numFmtId="1" fontId="5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0" fontId="6" fillId="0" borderId="5" xfId="0" quotePrefix="1" applyFont="1" applyBorder="1"/>
    <xf numFmtId="165" fontId="5" fillId="0" borderId="0" xfId="0" applyNumberFormat="1" applyFont="1" applyBorder="1"/>
    <xf numFmtId="14" fontId="5" fillId="0" borderId="0" xfId="0" applyNumberFormat="1" applyFont="1" applyBorder="1"/>
    <xf numFmtId="43" fontId="5" fillId="0" borderId="0" xfId="1" applyFont="1"/>
    <xf numFmtId="4" fontId="20" fillId="0" borderId="0" xfId="0" applyNumberFormat="1" applyFont="1" applyAlignment="1">
      <alignment horizontal="right"/>
    </xf>
    <xf numFmtId="2" fontId="6" fillId="2" borderId="0" xfId="0" applyNumberFormat="1" applyFont="1" applyFill="1" applyProtection="1">
      <protection locked="0"/>
    </xf>
    <xf numFmtId="0" fontId="14" fillId="0" borderId="0" xfId="0" quotePrefix="1" applyFont="1" applyAlignment="1" applyProtection="1">
      <alignment horizontal="left" vertical="top" wrapText="1"/>
    </xf>
    <xf numFmtId="0" fontId="14" fillId="0" borderId="0" xfId="0" applyFont="1" applyProtection="1"/>
    <xf numFmtId="4" fontId="6" fillId="2" borderId="0" xfId="0" applyNumberFormat="1" applyFont="1" applyFill="1" applyProtection="1"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14" fontId="11" fillId="2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Protection="1"/>
    <xf numFmtId="0" fontId="21" fillId="0" borderId="0" xfId="0" applyFont="1" applyAlignment="1">
      <alignment horizontal="left" vertical="center"/>
    </xf>
    <xf numFmtId="0" fontId="14" fillId="2" borderId="0" xfId="0" applyFont="1" applyFill="1" applyProtection="1"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4" fillId="0" borderId="5" xfId="0" applyFont="1" applyBorder="1" applyAlignment="1">
      <alignment horizontal="left"/>
    </xf>
    <xf numFmtId="2" fontId="4" fillId="0" borderId="0" xfId="0" applyNumberFormat="1" applyFont="1" applyBorder="1"/>
    <xf numFmtId="0" fontId="4" fillId="0" borderId="8" xfId="0" applyFont="1" applyBorder="1"/>
    <xf numFmtId="0" fontId="10" fillId="0" borderId="3" xfId="0" applyFont="1" applyBorder="1"/>
    <xf numFmtId="2" fontId="5" fillId="0" borderId="0" xfId="0" applyNumberFormat="1" applyFont="1" applyBorder="1"/>
    <xf numFmtId="0" fontId="4" fillId="0" borderId="0" xfId="0" applyFont="1" applyBorder="1" applyProtection="1"/>
    <xf numFmtId="0" fontId="4" fillId="0" borderId="7" xfId="0" applyFont="1" applyBorder="1"/>
    <xf numFmtId="0" fontId="4" fillId="0" borderId="8" xfId="0" applyFont="1" applyBorder="1" applyProtection="1"/>
    <xf numFmtId="0" fontId="22" fillId="0" borderId="0" xfId="0" applyFont="1" applyBorder="1"/>
    <xf numFmtId="165" fontId="8" fillId="2" borderId="0" xfId="0" applyNumberFormat="1" applyFont="1" applyFill="1" applyBorder="1" applyProtection="1">
      <protection locked="0"/>
    </xf>
    <xf numFmtId="4" fontId="6" fillId="0" borderId="0" xfId="0" applyNumberFormat="1" applyFont="1" applyFill="1" applyProtection="1">
      <protection locked="0"/>
    </xf>
  </cellXfs>
  <cellStyles count="2">
    <cellStyle name="Komma" xfId="1" builtinId="3"/>
    <cellStyle name="Standard" xfId="0" builtinId="0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tabSelected="1" zoomScaleNormal="100" workbookViewId="0">
      <selection activeCell="E4" sqref="E4"/>
    </sheetView>
  </sheetViews>
  <sheetFormatPr baseColWidth="10" defaultColWidth="12.5" defaultRowHeight="14" x14ac:dyDescent="0.3"/>
  <cols>
    <col min="1" max="1" width="5.83203125" style="3" customWidth="1"/>
    <col min="2" max="2" width="34" style="3" customWidth="1"/>
    <col min="3" max="3" width="13.33203125" style="3" bestFit="1" customWidth="1"/>
    <col min="4" max="16384" width="12.5" style="3"/>
  </cols>
  <sheetData>
    <row r="1" spans="1:5" ht="18" x14ac:dyDescent="0.4">
      <c r="A1" s="1" t="s">
        <v>49</v>
      </c>
      <c r="B1" s="2"/>
      <c r="C1" s="2"/>
      <c r="D1" s="2"/>
      <c r="E1" s="2"/>
    </row>
    <row r="2" spans="1:5" ht="12" customHeight="1" x14ac:dyDescent="0.35">
      <c r="A2" s="31" t="s">
        <v>79</v>
      </c>
      <c r="B2" s="2"/>
      <c r="C2" s="2"/>
      <c r="D2" s="2"/>
      <c r="E2" s="2"/>
    </row>
    <row r="3" spans="1:5" ht="12" customHeight="1" x14ac:dyDescent="0.4">
      <c r="A3" s="77" t="s">
        <v>63</v>
      </c>
      <c r="B3" s="1"/>
    </row>
    <row r="4" spans="1:5" ht="20.25" customHeight="1" x14ac:dyDescent="0.3">
      <c r="A4" s="5" t="s">
        <v>50</v>
      </c>
      <c r="B4" s="6"/>
      <c r="C4" s="5"/>
      <c r="D4" s="73"/>
      <c r="E4" s="73" t="s">
        <v>67</v>
      </c>
    </row>
    <row r="5" spans="1:5" ht="15" customHeight="1" x14ac:dyDescent="0.3">
      <c r="A5" s="7" t="s">
        <v>0</v>
      </c>
      <c r="B5" s="8"/>
      <c r="C5" s="9">
        <f ca="1">YEAR(TODAY())</f>
        <v>2021</v>
      </c>
      <c r="D5" s="10"/>
      <c r="E5" s="74" t="s">
        <v>0</v>
      </c>
    </row>
    <row r="6" spans="1:5" ht="15" customHeight="1" x14ac:dyDescent="0.3">
      <c r="B6" s="47" t="s">
        <v>32</v>
      </c>
      <c r="C6" s="90"/>
      <c r="D6" s="47" t="s">
        <v>33</v>
      </c>
      <c r="E6" s="75"/>
    </row>
    <row r="7" spans="1:5" hidden="1" x14ac:dyDescent="0.3">
      <c r="A7" s="10"/>
      <c r="B7" s="8"/>
      <c r="C7" s="9">
        <f ca="1">YEAR(TODAY())</f>
        <v>2021</v>
      </c>
      <c r="E7" s="12"/>
    </row>
    <row r="8" spans="1:5" ht="13" customHeight="1" x14ac:dyDescent="0.3">
      <c r="A8" s="10"/>
      <c r="B8" s="8"/>
      <c r="D8" s="10"/>
      <c r="E8" s="11" t="s">
        <v>46</v>
      </c>
    </row>
    <row r="9" spans="1:5" ht="7" customHeight="1" x14ac:dyDescent="0.3">
      <c r="A9" s="4"/>
      <c r="D9" s="13"/>
    </row>
    <row r="10" spans="1:5" ht="15.5" x14ac:dyDescent="0.35">
      <c r="A10" s="14" t="s">
        <v>1</v>
      </c>
      <c r="B10" s="15" t="s">
        <v>2</v>
      </c>
      <c r="C10" s="2"/>
      <c r="E10" s="16"/>
    </row>
    <row r="11" spans="1:5" ht="7" customHeight="1" x14ac:dyDescent="0.3">
      <c r="A11" s="4"/>
    </row>
    <row r="12" spans="1:5" s="18" customFormat="1" ht="12" customHeight="1" x14ac:dyDescent="0.25">
      <c r="A12" s="21">
        <v>1.1000000000000001</v>
      </c>
      <c r="B12" s="18" t="s">
        <v>3</v>
      </c>
      <c r="C12" s="72">
        <v>0</v>
      </c>
    </row>
    <row r="13" spans="1:5" ht="12" customHeight="1" x14ac:dyDescent="0.3">
      <c r="A13" s="21">
        <v>1.2</v>
      </c>
      <c r="B13" s="18" t="s">
        <v>41</v>
      </c>
      <c r="C13" s="72">
        <v>0</v>
      </c>
      <c r="D13" s="20"/>
      <c r="E13" s="20"/>
    </row>
    <row r="14" spans="1:5" s="18" customFormat="1" ht="12" customHeight="1" x14ac:dyDescent="0.25">
      <c r="A14" s="21">
        <v>2</v>
      </c>
      <c r="B14" s="18" t="s">
        <v>4</v>
      </c>
    </row>
    <row r="15" spans="1:5" s="18" customFormat="1" ht="12" customHeight="1" x14ac:dyDescent="0.25">
      <c r="A15" s="21">
        <v>2.1</v>
      </c>
      <c r="B15" s="18" t="s">
        <v>5</v>
      </c>
      <c r="C15" s="72">
        <v>0</v>
      </c>
    </row>
    <row r="16" spans="1:5" s="18" customFormat="1" ht="12" customHeight="1" x14ac:dyDescent="0.25">
      <c r="A16" s="21">
        <v>2.2000000000000002</v>
      </c>
      <c r="B16" s="18" t="s">
        <v>6</v>
      </c>
      <c r="C16" s="22">
        <v>0</v>
      </c>
    </row>
    <row r="17" spans="1:5" s="18" customFormat="1" ht="12" customHeight="1" x14ac:dyDescent="0.25">
      <c r="A17" s="21">
        <v>2.2999999999999998</v>
      </c>
      <c r="B17" s="18" t="s">
        <v>26</v>
      </c>
      <c r="C17" s="22">
        <v>0</v>
      </c>
    </row>
    <row r="18" spans="1:5" s="18" customFormat="1" ht="12" customHeight="1" x14ac:dyDescent="0.3">
      <c r="A18" s="21">
        <v>2.4</v>
      </c>
      <c r="B18" s="24" t="s">
        <v>7</v>
      </c>
      <c r="C18" s="25">
        <f>SUM(C15:C17)</f>
        <v>0</v>
      </c>
      <c r="D18" s="24"/>
      <c r="E18" s="24"/>
    </row>
    <row r="19" spans="1:5" s="18" customFormat="1" ht="12" customHeight="1" x14ac:dyDescent="0.3">
      <c r="A19" s="23"/>
      <c r="B19" s="24"/>
      <c r="C19" s="25"/>
      <c r="D19" s="24"/>
      <c r="E19" s="24"/>
    </row>
    <row r="20" spans="1:5" x14ac:dyDescent="0.3">
      <c r="A20" s="21">
        <v>3</v>
      </c>
      <c r="B20" s="18" t="s">
        <v>51</v>
      </c>
      <c r="C20" s="42">
        <f>((C15+C17)*C13)/1300</f>
        <v>0</v>
      </c>
    </row>
    <row r="21" spans="1:5" ht="12" customHeight="1" x14ac:dyDescent="0.3">
      <c r="A21" s="21"/>
      <c r="B21" s="43" t="s">
        <v>56</v>
      </c>
      <c r="C21" s="42"/>
    </row>
    <row r="22" spans="1:5" ht="12" customHeight="1" x14ac:dyDescent="0.3">
      <c r="A22" s="21"/>
      <c r="B22" s="43"/>
      <c r="C22" s="42"/>
      <c r="D22" s="71" t="s">
        <v>48</v>
      </c>
    </row>
    <row r="23" spans="1:5" s="18" customFormat="1" ht="12" customHeight="1" x14ac:dyDescent="0.25">
      <c r="A23" s="21">
        <v>4</v>
      </c>
      <c r="B23" s="18" t="s">
        <v>8</v>
      </c>
      <c r="C23" s="72">
        <v>0</v>
      </c>
      <c r="D23" s="78"/>
    </row>
    <row r="24" spans="1:5" ht="12" customHeight="1" x14ac:dyDescent="0.3">
      <c r="A24" s="4"/>
      <c r="B24" s="20" t="s">
        <v>78</v>
      </c>
      <c r="D24" s="70" t="s">
        <v>47</v>
      </c>
    </row>
    <row r="25" spans="1:5" ht="7" customHeight="1" x14ac:dyDescent="0.3">
      <c r="A25" s="4"/>
      <c r="D25" s="44"/>
    </row>
    <row r="26" spans="1:5" ht="15.5" x14ac:dyDescent="0.35">
      <c r="A26" s="14" t="s">
        <v>9</v>
      </c>
      <c r="B26" s="15" t="s">
        <v>53</v>
      </c>
      <c r="C26" s="2"/>
      <c r="D26" s="2"/>
      <c r="E26" s="2"/>
    </row>
    <row r="27" spans="1:5" ht="7" customHeight="1" x14ac:dyDescent="0.3">
      <c r="A27" s="26"/>
      <c r="B27" s="27"/>
    </row>
    <row r="28" spans="1:5" s="18" customFormat="1" ht="12" customHeight="1" x14ac:dyDescent="0.25">
      <c r="A28" s="21">
        <v>5.0999999999999996</v>
      </c>
      <c r="B28" s="18" t="s">
        <v>80</v>
      </c>
      <c r="C28" s="91">
        <f>(C12*C13)/50</f>
        <v>0</v>
      </c>
      <c r="D28" s="19" t="s">
        <v>77</v>
      </c>
    </row>
    <row r="29" spans="1:5" s="18" customFormat="1" ht="12" customHeight="1" x14ac:dyDescent="0.25">
      <c r="A29" s="21"/>
      <c r="B29" s="20" t="s">
        <v>62</v>
      </c>
      <c r="C29" s="76"/>
      <c r="D29" s="19" t="s">
        <v>82</v>
      </c>
    </row>
    <row r="30" spans="1:5" s="18" customFormat="1" ht="12" customHeight="1" x14ac:dyDescent="0.25">
      <c r="A30" s="21">
        <v>5.2</v>
      </c>
      <c r="B30" s="18" t="s">
        <v>54</v>
      </c>
    </row>
    <row r="31" spans="1:5" s="20" customFormat="1" ht="12" customHeight="1" x14ac:dyDescent="0.2">
      <c r="A31" s="19"/>
      <c r="B31" s="20" t="s">
        <v>64</v>
      </c>
    </row>
    <row r="32" spans="1:5" s="18" customFormat="1" ht="12" customHeight="1" x14ac:dyDescent="0.25">
      <c r="A32" s="21"/>
      <c r="B32" s="18" t="s">
        <v>81</v>
      </c>
      <c r="C32" s="28">
        <f>(C12*39)/13*(C13/100)</f>
        <v>0</v>
      </c>
    </row>
    <row r="33" spans="1:5" ht="12" customHeight="1" x14ac:dyDescent="0.3">
      <c r="A33" s="21"/>
      <c r="B33" s="43" t="s">
        <v>69</v>
      </c>
      <c r="C33" s="29"/>
    </row>
    <row r="34" spans="1:5" ht="7.15" customHeight="1" x14ac:dyDescent="0.3">
      <c r="A34" s="21"/>
      <c r="B34" s="43"/>
      <c r="C34" s="29"/>
    </row>
    <row r="35" spans="1:5" ht="12" customHeight="1" x14ac:dyDescent="0.3">
      <c r="A35" s="21">
        <v>5.3</v>
      </c>
      <c r="B35" s="18" t="s">
        <v>52</v>
      </c>
      <c r="C35" s="28">
        <f>C32+C28</f>
        <v>0</v>
      </c>
    </row>
    <row r="36" spans="1:5" ht="7" customHeight="1" x14ac:dyDescent="0.3">
      <c r="A36" s="21"/>
      <c r="B36" s="20"/>
      <c r="C36" s="29"/>
    </row>
    <row r="37" spans="1:5" s="18" customFormat="1" ht="12" customHeight="1" x14ac:dyDescent="0.25">
      <c r="A37" s="21">
        <v>6</v>
      </c>
      <c r="B37" s="18" t="s">
        <v>24</v>
      </c>
      <c r="C37" s="30">
        <f>IF(C35-C23&gt;0,C35-C23,0)</f>
        <v>0</v>
      </c>
    </row>
    <row r="38" spans="1:5" x14ac:dyDescent="0.3">
      <c r="A38" s="21"/>
      <c r="B38" s="43" t="s">
        <v>57</v>
      </c>
      <c r="C38" s="29"/>
    </row>
    <row r="39" spans="1:5" ht="12" customHeight="1" x14ac:dyDescent="0.3">
      <c r="A39" s="21">
        <v>6.1</v>
      </c>
      <c r="B39" s="18" t="s">
        <v>23</v>
      </c>
      <c r="C39" s="30">
        <f>IF(C23&lt;C28,C20,IF(C15=0,0,((C15+C17))/(C12*39)*C37))</f>
        <v>0</v>
      </c>
    </row>
    <row r="40" spans="1:5" x14ac:dyDescent="0.3">
      <c r="A40" s="21"/>
      <c r="B40" s="43" t="s">
        <v>70</v>
      </c>
      <c r="C40" s="30"/>
    </row>
    <row r="41" spans="1:5" s="18" customFormat="1" ht="12" customHeight="1" x14ac:dyDescent="0.25">
      <c r="A41" s="21"/>
      <c r="B41" s="18" t="s">
        <v>22</v>
      </c>
      <c r="D41" s="19" t="s">
        <v>28</v>
      </c>
    </row>
    <row r="42" spans="1:5" s="18" customFormat="1" ht="12" customHeight="1" x14ac:dyDescent="0.25">
      <c r="A42" s="21">
        <v>6.2</v>
      </c>
      <c r="B42" s="18" t="s">
        <v>11</v>
      </c>
      <c r="C42" s="28">
        <f>IF(C23-C35&gt;0,C23-C35,0)</f>
        <v>0</v>
      </c>
      <c r="D42" s="46">
        <f>IF(C42=0,0,(C42/C12*1.3))</f>
        <v>0</v>
      </c>
    </row>
    <row r="43" spans="1:5" ht="12" customHeight="1" x14ac:dyDescent="0.3">
      <c r="A43" s="21"/>
      <c r="B43" s="43" t="s">
        <v>58</v>
      </c>
      <c r="C43" s="20"/>
      <c r="D43" s="19" t="s">
        <v>29</v>
      </c>
      <c r="E43" s="20"/>
    </row>
    <row r="44" spans="1:5" ht="12" customHeight="1" x14ac:dyDescent="0.3">
      <c r="A44" s="21"/>
      <c r="B44" s="43"/>
      <c r="C44" s="20"/>
      <c r="D44" s="20" t="s">
        <v>55</v>
      </c>
      <c r="E44" s="20"/>
    </row>
    <row r="45" spans="1:5" s="18" customFormat="1" ht="12" customHeight="1" x14ac:dyDescent="0.25">
      <c r="A45" s="21">
        <v>6.3</v>
      </c>
      <c r="B45" s="18" t="s">
        <v>27</v>
      </c>
      <c r="C45" s="69">
        <v>0</v>
      </c>
      <c r="D45" s="20" t="s">
        <v>65</v>
      </c>
    </row>
    <row r="46" spans="1:5" ht="12" customHeight="1" x14ac:dyDescent="0.3">
      <c r="A46" s="21"/>
      <c r="B46" s="43" t="s">
        <v>71</v>
      </c>
      <c r="C46" s="20"/>
      <c r="D46" s="20"/>
      <c r="E46" s="20"/>
    </row>
    <row r="47" spans="1:5" s="18" customFormat="1" ht="12" customHeight="1" x14ac:dyDescent="0.25">
      <c r="A47" s="21">
        <v>6.4</v>
      </c>
      <c r="B47" s="18" t="s">
        <v>30</v>
      </c>
      <c r="C47" s="28">
        <f>C42-C45</f>
        <v>0</v>
      </c>
      <c r="D47" s="20"/>
    </row>
    <row r="48" spans="1:5" ht="12" customHeight="1" x14ac:dyDescent="0.3">
      <c r="A48" s="19"/>
      <c r="B48" s="43" t="s">
        <v>59</v>
      </c>
      <c r="C48" s="20"/>
      <c r="D48" s="20"/>
      <c r="E48" s="20"/>
    </row>
    <row r="49" spans="1:5" ht="7" customHeight="1" x14ac:dyDescent="0.3">
      <c r="A49" s="4"/>
    </row>
    <row r="50" spans="1:5" ht="15.5" x14ac:dyDescent="0.35">
      <c r="A50" s="14" t="s">
        <v>12</v>
      </c>
      <c r="B50" s="15" t="s">
        <v>13</v>
      </c>
      <c r="C50" s="2"/>
      <c r="D50" s="2"/>
      <c r="E50" s="2"/>
    </row>
    <row r="51" spans="1:5" ht="7" customHeight="1" x14ac:dyDescent="0.3">
      <c r="A51" s="4"/>
    </row>
    <row r="52" spans="1:5" s="18" customFormat="1" ht="12" customHeight="1" x14ac:dyDescent="0.25">
      <c r="A52" s="21">
        <v>7</v>
      </c>
      <c r="B52" s="18" t="s">
        <v>10</v>
      </c>
      <c r="C52" s="42">
        <f>IF(C47=0,0,(C15+C17)/(C12*39))</f>
        <v>0</v>
      </c>
    </row>
    <row r="53" spans="1:5" ht="12" customHeight="1" x14ac:dyDescent="0.3">
      <c r="A53" s="21"/>
      <c r="B53" s="43" t="s">
        <v>72</v>
      </c>
    </row>
    <row r="54" spans="1:5" ht="7" customHeight="1" x14ac:dyDescent="0.3">
      <c r="A54" s="21"/>
    </row>
    <row r="55" spans="1:5" s="18" customFormat="1" ht="12" customHeight="1" x14ac:dyDescent="0.25">
      <c r="A55" s="21">
        <v>8</v>
      </c>
      <c r="B55" s="18" t="s">
        <v>14</v>
      </c>
      <c r="C55" s="30">
        <f>ROUND(C47*C52,2)</f>
        <v>0</v>
      </c>
    </row>
    <row r="56" spans="1:5" ht="12" customHeight="1" x14ac:dyDescent="0.3">
      <c r="A56" s="26"/>
      <c r="B56" s="43" t="s">
        <v>60</v>
      </c>
    </row>
    <row r="57" spans="1:5" ht="7" customHeight="1" x14ac:dyDescent="0.3">
      <c r="A57" s="26"/>
      <c r="B57" s="20"/>
    </row>
    <row r="58" spans="1:5" ht="13.9" customHeight="1" x14ac:dyDescent="0.3">
      <c r="A58" s="21">
        <v>9</v>
      </c>
      <c r="B58" s="18" t="s">
        <v>61</v>
      </c>
      <c r="C58" s="30">
        <f>C20-C39</f>
        <v>0</v>
      </c>
    </row>
    <row r="59" spans="1:5" ht="7" customHeight="1" x14ac:dyDescent="0.3">
      <c r="A59" s="26"/>
      <c r="B59" s="20"/>
    </row>
    <row r="60" spans="1:5" s="18" customFormat="1" ht="13" x14ac:dyDescent="0.3">
      <c r="A60" s="17"/>
      <c r="B60" s="31" t="s">
        <v>15</v>
      </c>
      <c r="C60" s="67">
        <f>SUM(C55:C58)</f>
        <v>0</v>
      </c>
    </row>
    <row r="61" spans="1:5" ht="7" customHeight="1" x14ac:dyDescent="0.3">
      <c r="A61" s="26"/>
      <c r="C61" s="29"/>
    </row>
    <row r="62" spans="1:5" ht="12" customHeight="1" x14ac:dyDescent="0.3">
      <c r="A62" s="4"/>
      <c r="B62" s="32" t="s">
        <v>74</v>
      </c>
    </row>
    <row r="63" spans="1:5" ht="12" customHeight="1" x14ac:dyDescent="0.3">
      <c r="A63" s="4"/>
      <c r="B63" s="32" t="s">
        <v>75</v>
      </c>
    </row>
    <row r="64" spans="1:5" ht="12" customHeight="1" x14ac:dyDescent="0.3">
      <c r="A64" s="4"/>
      <c r="B64" s="32" t="s">
        <v>76</v>
      </c>
    </row>
    <row r="65" spans="1:5" ht="9" customHeight="1" x14ac:dyDescent="0.3">
      <c r="A65" s="4"/>
      <c r="B65" s="32"/>
    </row>
    <row r="66" spans="1:5" ht="21.75" customHeight="1" x14ac:dyDescent="0.3">
      <c r="A66" s="45" t="s">
        <v>16</v>
      </c>
      <c r="C66" s="29"/>
    </row>
    <row r="67" spans="1:5" x14ac:dyDescent="0.3">
      <c r="A67" s="33" t="s">
        <v>17</v>
      </c>
      <c r="B67" s="34" t="s">
        <v>18</v>
      </c>
      <c r="C67" s="35"/>
      <c r="D67" s="35"/>
      <c r="E67" s="35"/>
    </row>
    <row r="68" spans="1:5" x14ac:dyDescent="0.3">
      <c r="A68" s="4"/>
    </row>
    <row r="69" spans="1:5" ht="18" x14ac:dyDescent="0.4">
      <c r="A69" s="4"/>
      <c r="B69" s="1" t="s">
        <v>19</v>
      </c>
    </row>
    <row r="70" spans="1:5" x14ac:dyDescent="0.3">
      <c r="A70" s="4"/>
    </row>
    <row r="71" spans="1:5" x14ac:dyDescent="0.3">
      <c r="A71" s="4"/>
      <c r="B71" s="36" t="str">
        <f>E4</f>
        <v xml:space="preserve">Name </v>
      </c>
    </row>
    <row r="72" spans="1:5" ht="14.5" thickBot="1" x14ac:dyDescent="0.35">
      <c r="A72" s="4"/>
    </row>
    <row r="73" spans="1:5" ht="8.15" customHeight="1" x14ac:dyDescent="0.3">
      <c r="A73" s="79"/>
      <c r="B73" s="80"/>
      <c r="C73" s="80"/>
      <c r="D73" s="48"/>
    </row>
    <row r="74" spans="1:5" x14ac:dyDescent="0.3">
      <c r="A74" s="81"/>
      <c r="B74" s="10" t="s">
        <v>20</v>
      </c>
      <c r="C74" s="8"/>
      <c r="D74" s="49"/>
    </row>
    <row r="75" spans="1:5" ht="8.15" customHeight="1" x14ac:dyDescent="0.3">
      <c r="A75" s="81"/>
      <c r="B75" s="10"/>
      <c r="C75" s="8"/>
      <c r="D75" s="49"/>
    </row>
    <row r="76" spans="1:5" x14ac:dyDescent="0.3">
      <c r="A76" s="81"/>
      <c r="B76" s="8"/>
      <c r="C76" s="8"/>
      <c r="D76" s="49"/>
      <c r="E76" s="37"/>
    </row>
    <row r="77" spans="1:5" x14ac:dyDescent="0.3">
      <c r="A77" s="54"/>
      <c r="B77" s="55" t="s">
        <v>38</v>
      </c>
      <c r="C77" s="58"/>
      <c r="D77" s="49"/>
      <c r="E77" s="37"/>
    </row>
    <row r="78" spans="1:5" x14ac:dyDescent="0.3">
      <c r="A78" s="54"/>
      <c r="B78" s="58"/>
      <c r="C78" s="58"/>
      <c r="D78" s="49"/>
      <c r="E78" s="37"/>
    </row>
    <row r="79" spans="1:5" x14ac:dyDescent="0.3">
      <c r="A79" s="54"/>
      <c r="B79" s="58" t="s">
        <v>31</v>
      </c>
      <c r="C79" s="56">
        <f>(C15/13*12)/360*C13/100</f>
        <v>0</v>
      </c>
      <c r="D79" s="49"/>
      <c r="E79" s="37"/>
    </row>
    <row r="80" spans="1:5" s="43" customFormat="1" ht="12.5" x14ac:dyDescent="0.25">
      <c r="A80" s="64"/>
      <c r="B80" s="50" t="s">
        <v>42</v>
      </c>
      <c r="C80" s="59"/>
      <c r="D80" s="51"/>
    </row>
    <row r="81" spans="1:6" x14ac:dyDescent="0.3">
      <c r="A81" s="54"/>
      <c r="B81" s="58" t="s">
        <v>35</v>
      </c>
      <c r="C81" s="56" t="e">
        <f>C55/13*12/(C79)</f>
        <v>#DIV/0!</v>
      </c>
      <c r="D81" s="52" t="e">
        <f>ROUNDDOWN(C81,0)</f>
        <v>#DIV/0!</v>
      </c>
      <c r="E81" s="37"/>
    </row>
    <row r="82" spans="1:6" x14ac:dyDescent="0.3">
      <c r="A82" s="54"/>
      <c r="B82" s="55" t="s">
        <v>34</v>
      </c>
      <c r="C82" s="65">
        <f>C6</f>
        <v>0</v>
      </c>
      <c r="D82" s="49"/>
      <c r="E82" s="37"/>
    </row>
    <row r="83" spans="1:6" x14ac:dyDescent="0.3">
      <c r="A83" s="54"/>
      <c r="B83" s="55" t="s">
        <v>33</v>
      </c>
      <c r="C83" s="66" t="e">
        <f>C82+(D81-1)</f>
        <v>#DIV/0!</v>
      </c>
      <c r="D83" s="49"/>
      <c r="E83" s="37"/>
    </row>
    <row r="84" spans="1:6" x14ac:dyDescent="0.3">
      <c r="A84" s="54"/>
      <c r="B84" s="58" t="s">
        <v>36</v>
      </c>
      <c r="C84" s="56" t="e">
        <f>ROUND((C81-D81)*C79,1)</f>
        <v>#DIV/0!</v>
      </c>
      <c r="D84" s="49"/>
      <c r="E84" s="37"/>
    </row>
    <row r="85" spans="1:6" x14ac:dyDescent="0.3">
      <c r="A85" s="81"/>
      <c r="B85" s="8"/>
      <c r="C85" s="82"/>
      <c r="D85" s="49"/>
      <c r="E85" s="37"/>
    </row>
    <row r="86" spans="1:6" x14ac:dyDescent="0.3">
      <c r="A86" s="81"/>
      <c r="B86" s="89" t="s">
        <v>37</v>
      </c>
      <c r="C86" s="82"/>
      <c r="D86" s="49"/>
      <c r="E86" s="37"/>
    </row>
    <row r="87" spans="1:6" x14ac:dyDescent="0.3">
      <c r="A87" s="81"/>
      <c r="B87" s="10"/>
      <c r="C87" s="82"/>
      <c r="D87" s="49"/>
      <c r="E87" s="37"/>
    </row>
    <row r="88" spans="1:6" x14ac:dyDescent="0.3">
      <c r="A88" s="54"/>
      <c r="B88" s="55" t="s">
        <v>39</v>
      </c>
      <c r="C88" s="56"/>
      <c r="D88" s="57"/>
      <c r="E88" s="37"/>
    </row>
    <row r="89" spans="1:6" x14ac:dyDescent="0.3">
      <c r="A89" s="54"/>
      <c r="B89" s="58" t="s">
        <v>68</v>
      </c>
      <c r="C89" s="56"/>
      <c r="D89" s="57"/>
      <c r="E89" s="37"/>
    </row>
    <row r="90" spans="1:6" x14ac:dyDescent="0.3">
      <c r="A90" s="54"/>
      <c r="B90" s="58" t="s">
        <v>40</v>
      </c>
      <c r="C90" s="56"/>
      <c r="D90" s="57"/>
      <c r="E90" s="37"/>
    </row>
    <row r="91" spans="1:6" x14ac:dyDescent="0.3">
      <c r="A91" s="54"/>
      <c r="B91" s="50" t="s">
        <v>73</v>
      </c>
      <c r="C91" s="56" t="e">
        <f>(C47*1200)/((C12*39)*C13/100)</f>
        <v>#DIV/0!</v>
      </c>
      <c r="D91" s="57"/>
      <c r="E91" s="37"/>
    </row>
    <row r="92" spans="1:6" x14ac:dyDescent="0.3">
      <c r="A92" s="54"/>
      <c r="B92" s="59"/>
      <c r="C92" s="56"/>
      <c r="D92" s="57"/>
      <c r="E92" s="37"/>
    </row>
    <row r="93" spans="1:6" x14ac:dyDescent="0.3">
      <c r="A93" s="54"/>
      <c r="B93" s="58" t="s">
        <v>43</v>
      </c>
      <c r="C93" s="60" t="e">
        <f>IF(C91&lt;C13,1,E93)</f>
        <v>#DIV/0!</v>
      </c>
      <c r="D93" s="57" t="e">
        <f>IF(C93=1,"Monat","Monate")</f>
        <v>#DIV/0!</v>
      </c>
      <c r="E93" s="68" t="e">
        <f>ROUNDUP(C91/100,0)</f>
        <v>#DIV/0!</v>
      </c>
      <c r="F93" s="39"/>
    </row>
    <row r="94" spans="1:6" x14ac:dyDescent="0.3">
      <c r="A94" s="54"/>
      <c r="B94" s="58" t="s">
        <v>44</v>
      </c>
      <c r="C94" s="85" t="e">
        <f>C91/C93</f>
        <v>#DIV/0!</v>
      </c>
      <c r="D94" s="57" t="s">
        <v>45</v>
      </c>
      <c r="E94" s="37"/>
    </row>
    <row r="95" spans="1:6" x14ac:dyDescent="0.3">
      <c r="A95" s="81"/>
      <c r="B95" s="8"/>
      <c r="C95" s="82"/>
      <c r="D95" s="49"/>
      <c r="E95" s="37"/>
    </row>
    <row r="96" spans="1:6" ht="14.5" thickBot="1" x14ac:dyDescent="0.35">
      <c r="A96" s="87"/>
      <c r="B96" s="83"/>
      <c r="C96" s="88"/>
      <c r="D96" s="53"/>
    </row>
    <row r="97" spans="1:4" ht="14.5" thickBot="1" x14ac:dyDescent="0.35">
      <c r="A97" s="8"/>
      <c r="B97" s="8"/>
      <c r="C97" s="86"/>
      <c r="D97" s="8"/>
    </row>
    <row r="98" spans="1:4" ht="8.15" customHeight="1" x14ac:dyDescent="0.3">
      <c r="A98" s="79"/>
      <c r="B98" s="84"/>
      <c r="C98" s="80"/>
      <c r="D98" s="48"/>
    </row>
    <row r="99" spans="1:4" s="18" customFormat="1" x14ac:dyDescent="0.3">
      <c r="A99" s="54"/>
      <c r="B99" s="10" t="s">
        <v>25</v>
      </c>
      <c r="C99" s="58"/>
      <c r="D99" s="57"/>
    </row>
    <row r="100" spans="1:4" s="18" customFormat="1" ht="8.15" customHeight="1" x14ac:dyDescent="0.25">
      <c r="A100" s="54"/>
      <c r="B100" s="58"/>
      <c r="C100" s="58"/>
      <c r="D100" s="57"/>
    </row>
    <row r="101" spans="1:4" s="18" customFormat="1" ht="13" x14ac:dyDescent="0.3">
      <c r="A101" s="54"/>
      <c r="B101" s="55" t="s">
        <v>21</v>
      </c>
      <c r="C101" s="56" t="e">
        <f>IF((((C23-C28)*100)/C32)/100&gt;1,1,(((C23-C28)*100)/C32)/100)</f>
        <v>#DIV/0!</v>
      </c>
      <c r="D101" s="57"/>
    </row>
    <row r="102" spans="1:4" s="18" customFormat="1" ht="12.5" x14ac:dyDescent="0.25">
      <c r="A102" s="54"/>
      <c r="B102" s="58" t="s">
        <v>66</v>
      </c>
      <c r="C102" s="58"/>
      <c r="D102" s="57"/>
    </row>
    <row r="103" spans="1:4" s="18" customFormat="1" ht="13" thickBot="1" x14ac:dyDescent="0.3">
      <c r="A103" s="61"/>
      <c r="B103" s="62"/>
      <c r="C103" s="62"/>
      <c r="D103" s="63"/>
    </row>
    <row r="104" spans="1:4" x14ac:dyDescent="0.3">
      <c r="A104" s="40"/>
      <c r="C104" s="38"/>
    </row>
    <row r="105" spans="1:4" x14ac:dyDescent="0.3">
      <c r="A105" s="40"/>
    </row>
    <row r="106" spans="1:4" ht="8.15" customHeight="1" x14ac:dyDescent="0.3"/>
    <row r="107" spans="1:4" x14ac:dyDescent="0.3">
      <c r="C107" s="29"/>
    </row>
    <row r="108" spans="1:4" x14ac:dyDescent="0.3">
      <c r="C108" s="29"/>
    </row>
    <row r="109" spans="1:4" ht="8.15" customHeight="1" x14ac:dyDescent="0.3"/>
    <row r="110" spans="1:4" x14ac:dyDescent="0.3">
      <c r="C110" s="41"/>
    </row>
    <row r="111" spans="1:4" x14ac:dyDescent="0.3">
      <c r="C111" s="41"/>
    </row>
    <row r="112" spans="1:4" x14ac:dyDescent="0.3">
      <c r="C112" s="41"/>
    </row>
    <row r="113" spans="3:3" x14ac:dyDescent="0.3">
      <c r="C113" s="41"/>
    </row>
  </sheetData>
  <sheetProtection algorithmName="SHA-512" hashValue="HDvsvIwRp3klKp+X1VSfIvOTg1pLDYev4urzRcTiRnyXzvKwb1oGOb12gerX6NE4ut1jB80MmPP1pbEg3ky7jg==" saltValue="dLGpYgEN3JfvSG5cxICdTA==" spinCount="100000" sheet="1" selectLockedCells="1"/>
  <phoneticPr fontId="1" type="noConversion"/>
  <pageMargins left="0.78740157480314965" right="0.78740157480314965" top="0.59055118110236227" bottom="0.70866141732283472" header="0.51181102362204722" footer="0.51181102362204722"/>
  <pageSetup paperSize="9" fitToHeight="0" orientation="portrait" horizontalDpi="4294967292" verticalDpi="4294967292" r:id="rId1"/>
  <headerFooter alignWithMargins="0">
    <oddFooter>&amp;L&amp;6&amp;F&amp;C&amp;6Seite &amp;P&amp;R&amp;6&amp;D</oddFooter>
  </headerFooter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Vaterschaft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 Marcel BLD-AMS</dc:creator>
  <cp:lastModifiedBy>Schoch-Wider, Bettina</cp:lastModifiedBy>
  <cp:lastPrinted>2014-03-19T14:51:01Z</cp:lastPrinted>
  <dcterms:created xsi:type="dcterms:W3CDTF">2004-07-13T10:54:10Z</dcterms:created>
  <dcterms:modified xsi:type="dcterms:W3CDTF">2021-03-30T08:08:56Z</dcterms:modified>
</cp:coreProperties>
</file>