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mc:AlternateContent xmlns:mc="http://schemas.openxmlformats.org/markup-compatibility/2006">
    <mc:Choice Requires="x15">
      <x15ac:absPath xmlns:x15ac="http://schemas.microsoft.com/office/spreadsheetml/2010/11/ac" url="\\pu1.uktsg.ch\User\Userhomes_P\iaa7923\Desktop\Kurs Personalrecht\"/>
    </mc:Choice>
  </mc:AlternateContent>
  <bookViews>
    <workbookView xWindow="-15" yWindow="-15" windowWidth="14355" windowHeight="12225"/>
  </bookViews>
  <sheets>
    <sheet name="Arbeitsjahr Lohn und TP" sheetId="11" r:id="rId1"/>
    <sheet name="Intensiv-WB + Altersentl." sheetId="13" r:id="rId2"/>
    <sheet name="Personaldaten-Formular" sheetId="14" r:id="rId3"/>
    <sheet name="Anleitung" sheetId="12" r:id="rId4"/>
    <sheet name="Datenblatt" sheetId="10" state="hidden" r:id="rId5"/>
  </sheets>
  <definedNames>
    <definedName name="cjahrselection">Datenblatt!$H$11</definedName>
    <definedName name="cjselection">Datenblatt!$H$7</definedName>
    <definedName name="ckatselection">Datenblatt!$K$1</definedName>
    <definedName name="_xlnm.Print_Area" localSheetId="0">'Arbeitsjahr Lohn und TP'!$A$1:$J$59</definedName>
    <definedName name="_xlnm.Print_Area" localSheetId="1">'Intensiv-WB + Altersentl.'!$A$1:$H$64</definedName>
    <definedName name="Index">Datenblatt!$A:$A</definedName>
    <definedName name="Index2">Datenblatt!$C:$C</definedName>
    <definedName name="rjahrlist">Datenblatt!$G$11:$G$15</definedName>
    <definedName name="rjlist">Datenblatt!$G$7:$G$8</definedName>
    <definedName name="rkatlist">Datenblatt!$G$1:$G$5</definedName>
    <definedName name="StufeKG">Datenblatt!$B:$B</definedName>
    <definedName name="StufeOS">Datenblatt!$D:$D</definedName>
  </definedNames>
  <calcPr calcId="162913"/>
</workbook>
</file>

<file path=xl/calcChain.xml><?xml version="1.0" encoding="utf-8"?>
<calcChain xmlns="http://schemas.openxmlformats.org/spreadsheetml/2006/main">
  <c r="C15" i="13" l="1"/>
  <c r="A22" i="13"/>
  <c r="I13" i="13"/>
  <c r="N11" i="11" l="1"/>
  <c r="G120" i="11" l="1"/>
  <c r="G119" i="11"/>
  <c r="G118" i="11"/>
  <c r="G117" i="11"/>
  <c r="G116" i="11"/>
  <c r="G115" i="11"/>
  <c r="G114" i="11"/>
  <c r="G113" i="11"/>
  <c r="G112" i="11"/>
  <c r="G111" i="11"/>
  <c r="G110" i="11"/>
  <c r="G109" i="11"/>
  <c r="G108" i="11"/>
  <c r="G107" i="11"/>
  <c r="G106" i="11"/>
  <c r="G105" i="11"/>
  <c r="G104" i="11"/>
  <c r="G103" i="11"/>
  <c r="G102" i="11"/>
  <c r="G101" i="11"/>
  <c r="G100" i="11"/>
  <c r="G99" i="11"/>
  <c r="G98" i="11"/>
  <c r="G97" i="11"/>
  <c r="G96" i="11"/>
  <c r="G95" i="11"/>
  <c r="G94" i="11"/>
  <c r="G93" i="11"/>
  <c r="G92" i="11"/>
  <c r="G91" i="11"/>
  <c r="G90" i="11"/>
  <c r="G89" i="11"/>
  <c r="G88" i="11"/>
  <c r="G87" i="11"/>
  <c r="G86" i="11"/>
  <c r="G85" i="11"/>
  <c r="G84" i="11"/>
  <c r="G83" i="11"/>
  <c r="G82" i="11"/>
  <c r="G81" i="11"/>
  <c r="G80" i="11"/>
  <c r="G79" i="11"/>
  <c r="G78" i="11"/>
  <c r="G77" i="11"/>
  <c r="G76" i="11"/>
  <c r="G75" i="11"/>
  <c r="G74" i="11"/>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H16" i="11"/>
  <c r="I16" i="11" s="1"/>
  <c r="E16"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I120" i="11"/>
  <c r="I119" i="11"/>
  <c r="I118" i="11"/>
  <c r="I117" i="11"/>
  <c r="I116" i="11"/>
  <c r="I115" i="11"/>
  <c r="I114" i="11"/>
  <c r="I113" i="11"/>
  <c r="I112" i="11"/>
  <c r="I111" i="11"/>
  <c r="I110" i="11"/>
  <c r="I109" i="11"/>
  <c r="I108" i="11"/>
  <c r="I107" i="11"/>
  <c r="I106" i="11"/>
  <c r="I105" i="11"/>
  <c r="I104" i="11"/>
  <c r="I103" i="11"/>
  <c r="I102" i="11"/>
  <c r="I101" i="11"/>
  <c r="I100" i="11"/>
  <c r="I99" i="11"/>
  <c r="I98" i="11"/>
  <c r="I97" i="11"/>
  <c r="I96" i="11"/>
  <c r="I95" i="11"/>
  <c r="I94" i="11"/>
  <c r="I93" i="11"/>
  <c r="I92" i="11"/>
  <c r="I91" i="11"/>
  <c r="I90" i="11"/>
  <c r="I89" i="11"/>
  <c r="I88" i="11"/>
  <c r="I87" i="11"/>
  <c r="I86" i="11"/>
  <c r="I85" i="11"/>
  <c r="I84" i="11"/>
  <c r="I83" i="11"/>
  <c r="I82" i="11"/>
  <c r="I81" i="11"/>
  <c r="I80" i="11"/>
  <c r="I79" i="11"/>
  <c r="I78" i="11"/>
  <c r="I77" i="11"/>
  <c r="I76" i="11"/>
  <c r="I75" i="11"/>
  <c r="I74" i="1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D65" i="13" l="1"/>
  <c r="C12" i="13" s="1"/>
  <c r="C23" i="13"/>
  <c r="C22" i="13"/>
  <c r="B27" i="13"/>
  <c r="I22" i="13"/>
  <c r="J16" i="11"/>
  <c r="J17" i="11" s="1"/>
  <c r="N14" i="11"/>
  <c r="N13" i="11"/>
  <c r="N12" i="11"/>
  <c r="M15" i="11"/>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A23" i="13"/>
  <c r="A24" i="13"/>
  <c r="A25" i="13"/>
  <c r="A26" i="13"/>
  <c r="A27" i="13"/>
  <c r="A28" i="13"/>
  <c r="A29" i="13"/>
  <c r="A30" i="13"/>
  <c r="A31" i="13"/>
  <c r="A32" i="13"/>
  <c r="A33" i="13"/>
  <c r="A39" i="13"/>
  <c r="A38" i="13"/>
  <c r="A34" i="13"/>
  <c r="A35" i="13"/>
  <c r="A36" i="13"/>
  <c r="A37" i="13"/>
  <c r="C24" i="13"/>
  <c r="C25" i="13"/>
  <c r="C26" i="13"/>
  <c r="C27" i="13"/>
  <c r="C28" i="13"/>
  <c r="C29" i="13"/>
  <c r="C30" i="13"/>
  <c r="C31" i="13"/>
  <c r="C32" i="13"/>
  <c r="C33" i="13"/>
  <c r="C34" i="13"/>
  <c r="C35" i="13"/>
  <c r="C36" i="13"/>
  <c r="C37" i="13"/>
  <c r="C64" i="13"/>
  <c r="C63" i="13"/>
  <c r="C62" i="13"/>
  <c r="B64" i="13"/>
  <c r="A64" i="13"/>
  <c r="B63" i="13"/>
  <c r="A63" i="13"/>
  <c r="B62" i="13"/>
  <c r="A62" i="13"/>
  <c r="B61" i="13"/>
  <c r="A61" i="13"/>
  <c r="B60" i="13"/>
  <c r="A60" i="13"/>
  <c r="B59" i="13"/>
  <c r="A59" i="13"/>
  <c r="B58" i="13"/>
  <c r="A58" i="13"/>
  <c r="B57" i="13"/>
  <c r="A57" i="13"/>
  <c r="B56" i="13"/>
  <c r="A56" i="13"/>
  <c r="B55" i="13"/>
  <c r="A55" i="13"/>
  <c r="B54" i="13"/>
  <c r="A54" i="13"/>
  <c r="B53" i="13"/>
  <c r="A53" i="13"/>
  <c r="B52" i="13"/>
  <c r="A52" i="13"/>
  <c r="B51" i="13"/>
  <c r="A51" i="13"/>
  <c r="B50" i="13"/>
  <c r="A50" i="13"/>
  <c r="B49" i="13"/>
  <c r="A49" i="13"/>
  <c r="B48" i="13"/>
  <c r="A48" i="13"/>
  <c r="B47" i="13"/>
  <c r="A47" i="13"/>
  <c r="B46" i="13"/>
  <c r="A46" i="13"/>
  <c r="B45" i="13"/>
  <c r="A45" i="13"/>
  <c r="B44" i="13"/>
  <c r="A44" i="13"/>
  <c r="B43" i="13"/>
  <c r="A43" i="13"/>
  <c r="B42" i="13"/>
  <c r="A42" i="13"/>
  <c r="B41" i="13"/>
  <c r="A41" i="13"/>
  <c r="B40" i="13"/>
  <c r="A40" i="13"/>
  <c r="B39" i="13"/>
  <c r="B38" i="13"/>
  <c r="B37" i="13"/>
  <c r="B36" i="13"/>
  <c r="B35" i="13"/>
  <c r="B34" i="13"/>
  <c r="B33" i="13"/>
  <c r="B32" i="13"/>
  <c r="B31" i="13"/>
  <c r="B30" i="13"/>
  <c r="B29" i="13"/>
  <c r="B28" i="13"/>
  <c r="B26" i="13"/>
  <c r="B25" i="13"/>
  <c r="B24" i="13"/>
  <c r="B23" i="13"/>
  <c r="B22" i="13"/>
  <c r="I17" i="13"/>
  <c r="D17" i="13" s="1"/>
  <c r="I16" i="13"/>
  <c r="D16" i="13" s="1"/>
  <c r="C9" i="11"/>
  <c r="C38" i="13"/>
  <c r="C39" i="13"/>
  <c r="C40" i="13"/>
  <c r="C41" i="13"/>
  <c r="C42" i="13"/>
  <c r="C43" i="13"/>
  <c r="C44" i="13"/>
  <c r="C45" i="13"/>
  <c r="C46" i="13"/>
  <c r="C47" i="13"/>
  <c r="C48" i="13"/>
  <c r="C49" i="13"/>
  <c r="C50" i="13"/>
  <c r="C51" i="13"/>
  <c r="C52" i="13"/>
  <c r="C53" i="13"/>
  <c r="C54" i="13"/>
  <c r="C55" i="13"/>
  <c r="C56" i="13"/>
  <c r="C57" i="13"/>
  <c r="C58" i="13"/>
  <c r="C59" i="13"/>
  <c r="C60" i="13"/>
  <c r="C61" i="13"/>
  <c r="C8"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E17" i="11" l="1"/>
  <c r="E18" i="11" s="1"/>
  <c r="H17" i="11"/>
  <c r="C65" i="13"/>
  <c r="C10" i="13" s="1"/>
  <c r="E10" i="13" s="1"/>
  <c r="J18" i="11"/>
  <c r="N15" i="11"/>
  <c r="I15" i="13"/>
  <c r="E12" i="13"/>
  <c r="G12" i="13" s="1"/>
  <c r="I11" i="13"/>
  <c r="C9" i="13"/>
  <c r="E19" i="11" l="1"/>
  <c r="I17" i="11"/>
  <c r="H18" i="11" s="1"/>
  <c r="J19" i="11"/>
  <c r="J20" i="11" s="1"/>
  <c r="J21" i="11" s="1"/>
  <c r="J22" i="11" s="1"/>
  <c r="I10" i="13"/>
  <c r="G10" i="13"/>
  <c r="I14" i="13"/>
  <c r="E20" i="11" l="1"/>
  <c r="E21" i="11" s="1"/>
  <c r="E22" i="11" s="1"/>
  <c r="E23" i="11" s="1"/>
  <c r="E24" i="11" s="1"/>
  <c r="E25" i="11" s="1"/>
  <c r="E26" i="11" s="1"/>
  <c r="E27" i="11" s="1"/>
  <c r="E28" i="11" s="1"/>
  <c r="E29" i="11" s="1"/>
  <c r="E30" i="11" s="1"/>
  <c r="E31" i="11" s="1"/>
  <c r="E32" i="11" s="1"/>
  <c r="E33" i="11" s="1"/>
  <c r="E34" i="11" s="1"/>
  <c r="E35" i="11" s="1"/>
  <c r="E36" i="11" s="1"/>
  <c r="E37" i="11" s="1"/>
  <c r="E38" i="11" s="1"/>
  <c r="E39" i="11" s="1"/>
  <c r="E40" i="11" s="1"/>
  <c r="E41" i="11" s="1"/>
  <c r="E42" i="11" s="1"/>
  <c r="E43" i="11" s="1"/>
  <c r="E44" i="11" s="1"/>
  <c r="E45" i="11" s="1"/>
  <c r="E46" i="11" s="1"/>
  <c r="E47" i="11" s="1"/>
  <c r="E48" i="11" s="1"/>
  <c r="E49" i="11" s="1"/>
  <c r="E50" i="11" s="1"/>
  <c r="E51" i="11" s="1"/>
  <c r="E52" i="11" s="1"/>
  <c r="E53" i="11" s="1"/>
  <c r="E54" i="11" s="1"/>
  <c r="E55" i="11" s="1"/>
  <c r="E56" i="11" s="1"/>
  <c r="E57" i="11" s="1"/>
  <c r="E58" i="11" s="1"/>
  <c r="E59" i="11" s="1"/>
  <c r="E60" i="11" s="1"/>
  <c r="E61" i="11" s="1"/>
  <c r="E62" i="11" s="1"/>
  <c r="E63" i="11" s="1"/>
  <c r="E64" i="11" s="1"/>
  <c r="E65" i="11" s="1"/>
  <c r="E66" i="11" s="1"/>
  <c r="E67" i="11" s="1"/>
  <c r="E68" i="11" s="1"/>
  <c r="E69" i="11" s="1"/>
  <c r="E70" i="11" s="1"/>
  <c r="E71" i="11" s="1"/>
  <c r="E72" i="11" s="1"/>
  <c r="E73" i="11" s="1"/>
  <c r="E74" i="11" s="1"/>
  <c r="E75" i="11" s="1"/>
  <c r="E76" i="11" s="1"/>
  <c r="E77" i="11" s="1"/>
  <c r="E78" i="11" s="1"/>
  <c r="E79" i="11" s="1"/>
  <c r="E80" i="11" s="1"/>
  <c r="E81" i="11" s="1"/>
  <c r="E82" i="11" s="1"/>
  <c r="E83" i="11" s="1"/>
  <c r="E84" i="11" s="1"/>
  <c r="E85" i="11" s="1"/>
  <c r="E86" i="11" s="1"/>
  <c r="E87" i="11" s="1"/>
  <c r="E88" i="11" s="1"/>
  <c r="E89" i="11" s="1"/>
  <c r="E90" i="11" s="1"/>
  <c r="E91" i="11" s="1"/>
  <c r="E92" i="11" s="1"/>
  <c r="E93" i="11" s="1"/>
  <c r="E94" i="11" s="1"/>
  <c r="E95" i="11" s="1"/>
  <c r="E96" i="11" s="1"/>
  <c r="E97" i="11" s="1"/>
  <c r="E98" i="11" s="1"/>
  <c r="E99" i="11" s="1"/>
  <c r="E100" i="11" s="1"/>
  <c r="E101" i="11" s="1"/>
  <c r="E102" i="11" s="1"/>
  <c r="E103" i="11" s="1"/>
  <c r="E104" i="11" s="1"/>
  <c r="E105" i="11" s="1"/>
  <c r="E106" i="11" s="1"/>
  <c r="E107" i="11" s="1"/>
  <c r="E108" i="11" s="1"/>
  <c r="E109" i="11" s="1"/>
  <c r="E110" i="11" s="1"/>
  <c r="E111" i="11" s="1"/>
  <c r="E112" i="11" s="1"/>
  <c r="E113" i="11" s="1"/>
  <c r="E114" i="11" s="1"/>
  <c r="E115" i="11" s="1"/>
  <c r="E116" i="11" s="1"/>
  <c r="E117" i="11" s="1"/>
  <c r="E118" i="11" s="1"/>
  <c r="E119" i="11" s="1"/>
  <c r="E120" i="11" s="1"/>
  <c r="I18" i="11"/>
  <c r="H19" i="11" s="1"/>
  <c r="J14" i="13"/>
  <c r="D14" i="13"/>
  <c r="J10" i="13"/>
  <c r="D13" i="13"/>
  <c r="D9" i="11"/>
  <c r="I9" i="11" s="1"/>
  <c r="J9" i="11" s="1"/>
  <c r="I19" i="11" l="1"/>
  <c r="H20" i="11" s="1"/>
  <c r="I20" i="11" l="1"/>
  <c r="H21" i="11" s="1"/>
  <c r="I21" i="11" s="1"/>
  <c r="H22" i="11" s="1"/>
  <c r="I22" i="11" s="1"/>
  <c r="H23" i="11" s="1"/>
  <c r="I23" i="11" s="1"/>
  <c r="H24" i="11" s="1"/>
  <c r="I24" i="11" s="1"/>
  <c r="H25" i="11" s="1"/>
  <c r="D8" i="11" l="1"/>
  <c r="I8" i="11" s="1"/>
</calcChain>
</file>

<file path=xl/comments1.xml><?xml version="1.0" encoding="utf-8"?>
<comments xmlns="http://schemas.openxmlformats.org/spreadsheetml/2006/main">
  <authors>
    <author>Mr. Fend</author>
    <author>Kanton St. Gallen</author>
    <author>Fend Urs</author>
  </authors>
  <commentList>
    <comment ref="B9" authorId="0" shapeId="0">
      <text>
        <r>
          <rPr>
            <sz val="10"/>
            <color indexed="81"/>
            <rFont val="Tahoma"/>
            <family val="2"/>
          </rPr>
          <t>Die Treueprämie wird im Folgemonat nach Erfüllung des 10., bzw. 20. Arbeitsjahres fällig.</t>
        </r>
        <r>
          <rPr>
            <sz val="8"/>
            <color indexed="81"/>
            <rFont val="Tahoma"/>
            <family val="2"/>
          </rPr>
          <t xml:space="preserve">
</t>
        </r>
      </text>
    </comment>
    <comment ref="C10" authorId="1" shapeId="0">
      <text>
        <r>
          <rPr>
            <sz val="10"/>
            <color indexed="81"/>
            <rFont val="Tahoma"/>
            <family val="2"/>
          </rPr>
          <t>Spalte</t>
        </r>
        <r>
          <rPr>
            <b/>
            <sz val="10"/>
            <color indexed="81"/>
            <rFont val="Tahoma"/>
            <family val="2"/>
          </rPr>
          <t xml:space="preserve"> "Anzahl Monate Unterricht im Kanton SG" (für die Treueprämie)
</t>
        </r>
        <r>
          <rPr>
            <sz val="10"/>
            <color indexed="81"/>
            <rFont val="Tahoma"/>
            <family val="2"/>
          </rPr>
          <t xml:space="preserve">
Für die Berechnung der Arbeitsjahre für die</t>
        </r>
        <r>
          <rPr>
            <b/>
            <sz val="10"/>
            <color indexed="81"/>
            <rFont val="Tahoma"/>
            <family val="2"/>
          </rPr>
          <t xml:space="preserve"> Treueprämie</t>
        </r>
        <r>
          <rPr>
            <sz val="10"/>
            <color indexed="81"/>
            <rFont val="Tahoma"/>
            <family val="2"/>
          </rPr>
          <t xml:space="preserve"> ist in dieser Spalte die Anzahl Monate einzutragen, welche die Lehrperson im betreffenden Jahr an einer öffentlichen Volksschule im Kanton St.Gallen gearbeitet hat. 
Arbeit in einer vom Kanton anerkannten privaten Sonderschule, welche einen offiziellen Versorgungsauftrag erfüllt, sowie in öffentlichen Musikschulen wird ebenfalls angerechnet.
Arbeit in anderen Schulen (Privatschulen, Erwachsenenbildung, etc.) wird nicht angerechnet.</t>
        </r>
        <r>
          <rPr>
            <sz val="9"/>
            <color indexed="81"/>
            <rFont val="Tahoma"/>
            <family val="2"/>
          </rPr>
          <t xml:space="preserve">
</t>
        </r>
        <r>
          <rPr>
            <sz val="8"/>
            <color indexed="81"/>
            <rFont val="Tahoma"/>
            <family val="2"/>
          </rPr>
          <t xml:space="preserve">
</t>
        </r>
      </text>
    </comment>
    <comment ref="D10" authorId="1" shapeId="0">
      <text>
        <r>
          <rPr>
            <sz val="10"/>
            <color indexed="81"/>
            <rFont val="Tahoma"/>
            <family val="2"/>
          </rPr>
          <t xml:space="preserve">
Spalte </t>
        </r>
        <r>
          <rPr>
            <b/>
            <sz val="10"/>
            <color indexed="81"/>
            <rFont val="Tahoma"/>
            <family val="2"/>
          </rPr>
          <t>"Anzahl Arbeitsstunden"</t>
        </r>
        <r>
          <rPr>
            <sz val="10"/>
            <color indexed="81"/>
            <rFont val="Tahoma"/>
            <family val="2"/>
          </rPr>
          <t xml:space="preserve">
Für die Berechnung der </t>
        </r>
        <r>
          <rPr>
            <b/>
            <sz val="10"/>
            <color indexed="81"/>
            <rFont val="Tahoma"/>
            <family val="2"/>
          </rPr>
          <t>Arbeitsjahre für das Gehalt</t>
        </r>
        <r>
          <rPr>
            <sz val="10"/>
            <color indexed="81"/>
            <rFont val="Tahoma"/>
            <family val="2"/>
          </rPr>
          <t xml:space="preserve">, ist in dieser Spalte die Anzahl Arbeitsstunden im betreffenden Kalenderjahr zu erfassen.
Als anrechenbar gilt jegliche als Lehrperson geleistete Arbeit an einer als Schule organisierten Institution, also insbesondere auch in einer Privatschule, Musikschule oder in einer Erwachsenen-Bildungsstätte, nicht aber etwa Weiter- oder Ausbildung in einem Betrieb (z.B. Lehrlingsausbildung).
</t>
        </r>
        <r>
          <rPr>
            <b/>
            <sz val="10"/>
            <color indexed="81"/>
            <rFont val="Tahoma"/>
            <family val="2"/>
          </rPr>
          <t>Achtung:</t>
        </r>
        <r>
          <rPr>
            <sz val="10"/>
            <color indexed="81"/>
            <rFont val="Tahoma"/>
            <family val="2"/>
          </rPr>
          <t xml:space="preserve"> auf derselben Zeile (also im selben Jahr) kann nicht gleichzeitig ein Eintrag für Arbeitsstunden </t>
        </r>
        <r>
          <rPr>
            <i/>
            <sz val="10"/>
            <color indexed="81"/>
            <rFont val="Tahoma"/>
            <family val="2"/>
          </rPr>
          <t>und</t>
        </r>
        <r>
          <rPr>
            <sz val="10"/>
            <color indexed="81"/>
            <rFont val="Tahoma"/>
            <family val="2"/>
          </rPr>
          <t xml:space="preserve"> andere hauptberufliche Tätigkeit, bzw. Kindererziehung in der Familie gemacht werden, da für die Bemessung </t>
        </r>
        <r>
          <rPr>
            <b/>
            <i/>
            <sz val="10"/>
            <color indexed="81"/>
            <rFont val="Tahoma"/>
            <family val="2"/>
          </rPr>
          <t>allein</t>
        </r>
        <r>
          <rPr>
            <sz val="10"/>
            <color indexed="81"/>
            <rFont val="Tahoma"/>
            <family val="2"/>
          </rPr>
          <t xml:space="preserve"> der für die Lehrperson günstigere Sachverhalt zählt. 
</t>
        </r>
        <r>
          <rPr>
            <b/>
            <sz val="10"/>
            <color indexed="81"/>
            <rFont val="Tahoma"/>
            <family val="2"/>
          </rPr>
          <t>Jedoch:</t>
        </r>
        <r>
          <rPr>
            <sz val="10"/>
            <color indexed="81"/>
            <rFont val="Tahoma"/>
            <family val="2"/>
          </rPr>
          <t xml:space="preserve"> Es kann ein Eintrag in Spalte C und gleichzeitig in Spalte F erfolgen (notwendig für Berechnung der Treueprämie). </t>
        </r>
        <r>
          <rPr>
            <sz val="8"/>
            <color indexed="81"/>
            <rFont val="Tahoma"/>
            <family val="2"/>
          </rPr>
          <t xml:space="preserve">
</t>
        </r>
      </text>
    </comment>
    <comment ref="F10" authorId="1" shapeId="0">
      <text>
        <r>
          <rPr>
            <sz val="10"/>
            <color indexed="81"/>
            <rFont val="Tahoma"/>
            <family val="2"/>
          </rPr>
          <t xml:space="preserve">Spalte </t>
        </r>
        <r>
          <rPr>
            <b/>
            <sz val="10"/>
            <color indexed="81"/>
            <rFont val="Tahoma"/>
            <family val="2"/>
          </rPr>
          <t>"Anzahl Monate Kindererziehung /andere hauptberufliche Tätigkeit"</t>
        </r>
        <r>
          <rPr>
            <sz val="10"/>
            <color indexed="81"/>
            <rFont val="Tahoma"/>
            <family val="2"/>
          </rPr>
          <t xml:space="preserve">
Für die Berechnung der </t>
        </r>
        <r>
          <rPr>
            <b/>
            <sz val="10"/>
            <color indexed="81"/>
            <rFont val="Tahoma"/>
            <family val="2"/>
          </rPr>
          <t>Dientsjahre für das Gehalt</t>
        </r>
        <r>
          <rPr>
            <sz val="10"/>
            <color indexed="81"/>
            <rFont val="Tahoma"/>
            <family val="2"/>
          </rPr>
          <t xml:space="preserve"> sind in dieser Spalte die Anzahl Monate Kindererziehung in der Familie und andere hauptberufliche Tätigkeit im entsprechenden Jahr einzutragen (</t>
        </r>
        <r>
          <rPr>
            <b/>
            <sz val="10"/>
            <color indexed="81"/>
            <rFont val="Tahoma"/>
            <family val="2"/>
          </rPr>
          <t>Achtung:</t>
        </r>
        <r>
          <rPr>
            <sz val="10"/>
            <color indexed="81"/>
            <rFont val="Tahoma"/>
            <family val="2"/>
          </rPr>
          <t xml:space="preserve"> anrechenbar bei Kindergarten- und Primarlehrkräften ab dem vollendeten 22. und für Oberstufenlehrkräfte ab dem vollendeten 24. Altersjahr.
</t>
        </r>
        <r>
          <rPr>
            <b/>
            <sz val="10"/>
            <color indexed="81"/>
            <rFont val="Tahoma"/>
            <family val="2"/>
          </rPr>
          <t>Achtung:</t>
        </r>
        <r>
          <rPr>
            <sz val="10"/>
            <color indexed="81"/>
            <rFont val="Tahoma"/>
            <family val="2"/>
          </rPr>
          <t xml:space="preserve"> Kindererziehung in der Familie zählt bis zum vollendeten 18. Altersjahr eines Kindes.
Andere hauptberufliche Tätigkeit setzt einen Beschäftigungsgrad von wenigstens 50% voraus.
</t>
        </r>
        <r>
          <rPr>
            <sz val="8"/>
            <color indexed="81"/>
            <rFont val="Tahoma"/>
            <family val="2"/>
          </rPr>
          <t xml:space="preserve">
</t>
        </r>
        <r>
          <rPr>
            <b/>
            <sz val="10"/>
            <color indexed="81"/>
            <rFont val="Tahoma"/>
            <family val="2"/>
          </rPr>
          <t>Achtung:</t>
        </r>
        <r>
          <rPr>
            <sz val="10"/>
            <color indexed="81"/>
            <rFont val="Tahoma"/>
            <family val="2"/>
          </rPr>
          <t xml:space="preserve"> auf derselben Zeile kann nicht gleichzeitig ein Eintrag für Unterricht </t>
        </r>
        <r>
          <rPr>
            <b/>
            <i/>
            <sz val="10"/>
            <color indexed="81"/>
            <rFont val="Tahoma"/>
            <family val="2"/>
          </rPr>
          <t>und</t>
        </r>
        <r>
          <rPr>
            <sz val="10"/>
            <color indexed="81"/>
            <rFont val="Tahoma"/>
            <family val="2"/>
          </rPr>
          <t xml:space="preserve"> andere hauptberufliche Tätigkeit, bzw. Kinderer-ziehung in der Familie gemacht werden, da für die Bemessung </t>
        </r>
        <r>
          <rPr>
            <b/>
            <i/>
            <sz val="10"/>
            <color indexed="81"/>
            <rFont val="Tahoma"/>
            <family val="2"/>
          </rPr>
          <t>allein</t>
        </r>
        <r>
          <rPr>
            <sz val="10"/>
            <color indexed="81"/>
            <rFont val="Tahoma"/>
            <family val="2"/>
          </rPr>
          <t xml:space="preserve"> der für die Lehrkraft günstigere Sachverhalt zählt.
</t>
        </r>
        <r>
          <rPr>
            <b/>
            <sz val="10"/>
            <color indexed="81"/>
            <rFont val="Tahoma"/>
            <family val="2"/>
          </rPr>
          <t>Jedoch:</t>
        </r>
        <r>
          <rPr>
            <sz val="10"/>
            <color indexed="81"/>
            <rFont val="Tahoma"/>
            <family val="2"/>
          </rPr>
          <t xml:space="preserve"> Es kann ein Eintrag in Spalte C und gleichzeitig in Spalte F erfolgen (notwendig für die Berechnung der Treueprämie) </t>
        </r>
      </text>
    </comment>
    <comment ref="H10" authorId="1" shapeId="0">
      <text>
        <r>
          <rPr>
            <b/>
            <sz val="10"/>
            <color indexed="81"/>
            <rFont val="Tahoma"/>
            <family val="2"/>
          </rPr>
          <t xml:space="preserve">
Dienstjahre Gehalt</t>
        </r>
        <r>
          <rPr>
            <sz val="8"/>
            <color indexed="81"/>
            <rFont val="Tahoma"/>
            <family val="2"/>
          </rPr>
          <t xml:space="preserve">
</t>
        </r>
        <r>
          <rPr>
            <sz val="10"/>
            <color indexed="81"/>
            <rFont val="Tahoma"/>
            <family val="2"/>
          </rPr>
          <t>In dieser Spalte wird das Dienstjahr für die Gehaltseinstufung berechnet.</t>
        </r>
        <r>
          <rPr>
            <sz val="8"/>
            <color indexed="81"/>
            <rFont val="Tahoma"/>
            <family val="2"/>
          </rPr>
          <t xml:space="preserve">
</t>
        </r>
        <r>
          <rPr>
            <b/>
            <sz val="10"/>
            <color indexed="81"/>
            <rFont val="Tahoma"/>
            <family val="2"/>
          </rPr>
          <t xml:space="preserve">Achtung: </t>
        </r>
        <r>
          <rPr>
            <sz val="10"/>
            <color indexed="81"/>
            <rFont val="Tahoma"/>
            <family val="2"/>
          </rPr>
          <t xml:space="preserve">Bei der Festlegung des Gehalts-Stufe wird ein angebrochenes Dienstjahr aufgerundet.
</t>
        </r>
      </text>
    </comment>
    <comment ref="I10" authorId="1" shapeId="0">
      <text>
        <r>
          <rPr>
            <b/>
            <sz val="10"/>
            <color indexed="81"/>
            <rFont val="Tahoma"/>
            <family val="2"/>
          </rPr>
          <t>Spalte "Arbeitsjahr Lohn"</t>
        </r>
        <r>
          <rPr>
            <sz val="8"/>
            <color indexed="81"/>
            <rFont val="Tahoma"/>
            <family val="2"/>
          </rPr>
          <t xml:space="preserve">
</t>
        </r>
        <r>
          <rPr>
            <sz val="10"/>
            <color indexed="81"/>
            <rFont val="Tahoma"/>
            <family val="2"/>
          </rPr>
          <t>In dieser Spalte wird das Arbeitsjahr für die Lohneinstufung berechnet.</t>
        </r>
        <r>
          <rPr>
            <sz val="8"/>
            <color indexed="81"/>
            <rFont val="Tahoma"/>
            <family val="2"/>
          </rPr>
          <t xml:space="preserve">
</t>
        </r>
        <r>
          <rPr>
            <b/>
            <sz val="10"/>
            <color indexed="81"/>
            <rFont val="Tahoma"/>
            <family val="2"/>
          </rPr>
          <t xml:space="preserve">Achtung: </t>
        </r>
        <r>
          <rPr>
            <sz val="10"/>
            <color indexed="81"/>
            <rFont val="Tahoma"/>
            <family val="2"/>
          </rPr>
          <t xml:space="preserve">Bei der Festlegung der Lohnstufe wird ein angebrochenes Arbeitsjahr </t>
        </r>
        <r>
          <rPr>
            <b/>
            <sz val="10"/>
            <color indexed="81"/>
            <rFont val="Tahoma"/>
            <family val="2"/>
          </rPr>
          <t>abgerundet</t>
        </r>
        <r>
          <rPr>
            <sz val="10"/>
            <color indexed="81"/>
            <rFont val="Tahoma"/>
            <family val="2"/>
          </rPr>
          <t xml:space="preserve">.
</t>
        </r>
      </text>
    </comment>
    <comment ref="J10" authorId="1" shapeId="0">
      <text>
        <r>
          <rPr>
            <b/>
            <sz val="10"/>
            <color indexed="81"/>
            <rFont val="Tahoma"/>
            <family val="2"/>
          </rPr>
          <t>Spalte "Arbeitsjahr Treueprämie"</t>
        </r>
        <r>
          <rPr>
            <sz val="8"/>
            <color indexed="81"/>
            <rFont val="Tahoma"/>
            <family val="2"/>
          </rPr>
          <t xml:space="preserve">
</t>
        </r>
        <r>
          <rPr>
            <sz val="10"/>
            <color indexed="81"/>
            <rFont val="Tahoma"/>
            <family val="2"/>
          </rPr>
          <t>In dieser Spalte wird das Arbeitsjahr für die Treueprämie berechnet.
Die Treueprämie wird im Folgemonat nach Erfüllung des 10., bzw. 20. Arbeitsjahres fällig.</t>
        </r>
      </text>
    </comment>
    <comment ref="L10" authorId="2" shapeId="0">
      <text>
        <r>
          <rPr>
            <sz val="9"/>
            <color indexed="81"/>
            <rFont val="Arial"/>
            <family val="2"/>
          </rPr>
          <t>Das Arbeitspensum in Prozent erfassen</t>
        </r>
      </text>
    </comment>
    <comment ref="M10" authorId="2" shapeId="0">
      <text>
        <r>
          <rPr>
            <sz val="9"/>
            <color indexed="81"/>
            <rFont val="Arial"/>
            <family val="2"/>
          </rPr>
          <t>Die Anzahl Monate mit dem Pensum in Spalte L erfassen</t>
        </r>
      </text>
    </comment>
    <comment ref="B15" authorId="2" shapeId="0">
      <text>
        <r>
          <rPr>
            <b/>
            <sz val="9"/>
            <color indexed="81"/>
            <rFont val="Arial"/>
            <family val="2"/>
          </rPr>
          <t>Übertrag</t>
        </r>
        <r>
          <rPr>
            <sz val="9"/>
            <color indexed="81"/>
            <rFont val="Arial"/>
            <family val="2"/>
          </rPr>
          <t xml:space="preserve">
Vorgehen für einen Übertrag einer altrechtlichen Einstufung  in eine Einstufung gemäss Berufsauftrag 2015:
1. In </t>
        </r>
        <r>
          <rPr>
            <b/>
            <sz val="9"/>
            <color indexed="81"/>
            <rFont val="Arial"/>
            <family val="2"/>
          </rPr>
          <t xml:space="preserve">Zeile 15 Spalte I </t>
        </r>
        <r>
          <rPr>
            <sz val="9"/>
            <color indexed="81"/>
            <rFont val="Arial"/>
            <family val="2"/>
          </rPr>
          <t xml:space="preserve">die Anzahl Arbeitsjahre per 1.1.2015 (!) erfassen </t>
        </r>
        <r>
          <rPr>
            <u/>
            <sz val="9"/>
            <color indexed="81"/>
            <rFont val="Arial"/>
            <family val="2"/>
          </rPr>
          <t>Achtung:</t>
        </r>
        <r>
          <rPr>
            <sz val="9"/>
            <color indexed="81"/>
            <rFont val="Arial"/>
            <family val="2"/>
          </rPr>
          <t xml:space="preserve"> halbe Arbeitsjahre auch erfassen!
2. In </t>
        </r>
        <r>
          <rPr>
            <b/>
            <sz val="9"/>
            <color indexed="81"/>
            <rFont val="Arial"/>
            <family val="2"/>
          </rPr>
          <t>Zeile 15 Spalte J</t>
        </r>
        <r>
          <rPr>
            <sz val="9"/>
            <color indexed="81"/>
            <rFont val="Arial"/>
            <family val="2"/>
          </rPr>
          <t xml:space="preserve"> die Anzahl Treuprämienjahre per Ende 2014 erfassen, auf 2 Kommastellen genau! 
3. In </t>
        </r>
        <r>
          <rPr>
            <b/>
            <sz val="9"/>
            <color indexed="81"/>
            <rFont val="Arial"/>
            <family val="2"/>
          </rPr>
          <t>Zeile 16 Spalte A</t>
        </r>
        <r>
          <rPr>
            <sz val="9"/>
            <color indexed="81"/>
            <rFont val="Arial"/>
            <family val="2"/>
          </rPr>
          <t xml:space="preserve"> zwingend das Jahr 2015 erfassen + die entsprechenden Werte in den Spalten B - F
4. Anschliessend "normal" mit dem Jahr 2016 fortfahren
</t>
        </r>
        <r>
          <rPr>
            <b/>
            <sz val="9"/>
            <color indexed="81"/>
            <rFont val="Arial"/>
            <family val="2"/>
          </rPr>
          <t>Hinweis:</t>
        </r>
        <r>
          <rPr>
            <sz val="9"/>
            <color indexed="81"/>
            <rFont val="Arial"/>
            <family val="2"/>
          </rPr>
          <t xml:space="preserve"> Bei einer neuen Berechnung erfolgen keine Einträge in Zeile 15. In Zeile 16 Spalte A ist zwingend mit dem tiefsten Jahr der Berechnung zu beginnen.</t>
        </r>
      </text>
    </comment>
    <comment ref="A16" authorId="0" shapeId="0">
      <text>
        <r>
          <rPr>
            <b/>
            <sz val="10"/>
            <color indexed="81"/>
            <rFont val="Tahoma"/>
            <family val="2"/>
          </rPr>
          <t>Spalte Jahr</t>
        </r>
        <r>
          <rPr>
            <sz val="10"/>
            <color indexed="81"/>
            <rFont val="Tahoma"/>
            <family val="2"/>
          </rPr>
          <t xml:space="preserve">:
In dieses Feld muss zwingend das tiefste Jahr der neuen Berechnung eingesetzt werden.
Auf der Folgezeile ist jeweils das nächste Jahr einzugeben.
</t>
        </r>
        <r>
          <rPr>
            <b/>
            <sz val="10"/>
            <color indexed="81"/>
            <rFont val="Tahoma"/>
            <family val="2"/>
          </rPr>
          <t>Ausnahme (Übertrag):</t>
        </r>
        <r>
          <rPr>
            <sz val="10"/>
            <color indexed="81"/>
            <rFont val="Tahoma"/>
            <family val="2"/>
          </rPr>
          <t xml:space="preserve"> Wenn ein Übertrag in Zeile 15 erfolgt, ist in diesem Feld zwingend das Jahr 2015 zu erfassen!
Pro Jahr kann nur eine Zeile erfasst werden.
</t>
        </r>
      </text>
    </comment>
    <comment ref="H16" authorId="1" shapeId="0">
      <text>
        <r>
          <rPr>
            <sz val="8"/>
            <color indexed="81"/>
            <rFont val="Tahoma"/>
            <family val="2"/>
          </rPr>
          <t>In Spalte H wird das Dienstjahr erhöht, wenn 700 Stunden aufgelaufen sind. Gleichzeitig wird abgefangen, dass nicht auf derselben Zeile Unterrichtszeit und andere hauptberufliche Tätigkeit erfasst werden können.</t>
        </r>
      </text>
    </comment>
  </commentList>
</comments>
</file>

<file path=xl/comments2.xml><?xml version="1.0" encoding="utf-8"?>
<comments xmlns="http://schemas.openxmlformats.org/spreadsheetml/2006/main">
  <authors>
    <author>Fend Urs</author>
    <author>Kanton St. Gallen</author>
    <author>Fend</author>
  </authors>
  <commentList>
    <comment ref="B8" authorId="0" shapeId="0">
      <text>
        <r>
          <rPr>
            <b/>
            <sz val="9"/>
            <color indexed="81"/>
            <rFont val="Tahoma"/>
            <family val="2"/>
          </rPr>
          <t>Kriterien für die Intensivweiterbildung:</t>
        </r>
        <r>
          <rPr>
            <sz val="9"/>
            <color indexed="81"/>
            <rFont val="Tahoma"/>
            <family val="2"/>
          </rPr>
          <t xml:space="preserve">
- mindestens 15 Dienstjahre im Kanton
- Arbeitspensum: mindestens 50% (Kindergarten 40 %)</t>
        </r>
      </text>
    </comment>
    <comment ref="B13" authorId="1" shapeId="0">
      <text>
        <r>
          <rPr>
            <sz val="10"/>
            <color indexed="81"/>
            <rFont val="Tahoma"/>
            <family val="2"/>
          </rPr>
          <t xml:space="preserve">Dies ist der frühestmögliche Anspruch auf Intensivweiterbildung, sofern die Kriterien dazu erfüllt sind.
</t>
        </r>
      </text>
    </comment>
    <comment ref="A15" authorId="1" shapeId="0">
      <text>
        <r>
          <rPr>
            <b/>
            <sz val="10"/>
            <color indexed="81"/>
            <rFont val="Tahoma"/>
            <family val="2"/>
          </rPr>
          <t xml:space="preserve">Spätest mögliches Eingabedatum:
</t>
        </r>
        <r>
          <rPr>
            <sz val="10"/>
            <color indexed="81"/>
            <rFont val="Tahoma"/>
            <family val="2"/>
          </rPr>
          <t xml:space="preserve">Der Anspruch ist spätestens zu Beginn des Schuljahres geltend zu machen, in dem die Lehrperson das 55. Altersjahre erfüllt.
Das heisst, die Lehrperson hat bis zum 1. August (zulässige Bandbreite bis 31. August) des Schuljahres, in welchem sie das 55. Altersjahr erfüllt, den Antrag zu stellen.
</t>
        </r>
        <r>
          <rPr>
            <sz val="8"/>
            <color indexed="81"/>
            <rFont val="Tahoma"/>
            <family val="2"/>
          </rPr>
          <t xml:space="preserve">
</t>
        </r>
      </text>
    </comment>
    <comment ref="B16" authorId="1" shapeId="0">
      <text>
        <r>
          <rPr>
            <b/>
            <sz val="10"/>
            <color indexed="81"/>
            <rFont val="Tahoma"/>
            <family val="2"/>
          </rPr>
          <t xml:space="preserve">Altersentlastung (Verordnung zum Personalrecht Art. 15):
</t>
        </r>
        <r>
          <rPr>
            <sz val="10"/>
            <color indexed="81"/>
            <rFont val="Tahoma"/>
            <family val="2"/>
          </rPr>
          <t>Die Altersentlastung beträgt bei gleichem Lohn ab dem Schuljahr, in dem die Lehrperson das:
a) 56. Altersjahr vollendet, 6,286 % der Jahresarbeitszeit
b) 61. Altersjahr vollendet, 9,492 % der Jahresarbeitszeit
Sie entfällt bei einem Beschäftigungsgrad von weniger als 30 %.</t>
        </r>
      </text>
    </comment>
    <comment ref="A18" authorId="2" shapeId="0">
      <text>
        <r>
          <rPr>
            <sz val="10"/>
            <color indexed="81"/>
            <rFont val="Tahoma"/>
            <family val="2"/>
          </rPr>
          <t>Automatischer Übertrag aus Arbeitsjahr Lohn und TP</t>
        </r>
      </text>
    </comment>
    <comment ref="B18" authorId="2" shapeId="0">
      <text>
        <r>
          <rPr>
            <sz val="10"/>
            <color indexed="81"/>
            <rFont val="Tahoma"/>
            <family val="2"/>
          </rPr>
          <t>Automatischer Übertrag aus Tabelle Arbeitsjahr Lohn und TP</t>
        </r>
      </text>
    </comment>
    <comment ref="C18" authorId="1" shapeId="0">
      <text>
        <r>
          <rPr>
            <sz val="10"/>
            <color indexed="81"/>
            <rFont val="Tahoma"/>
            <family val="2"/>
          </rPr>
          <t xml:space="preserve">In diese Spalte werden die Monate im Kanton aus der Tabelle Arbeitsjahr Lohn und TP automatisch übertragen. Für den Anspruch auf die erste Intensivweiterbidlung müssen mindestens 15 Arbeitsjahre im Kanton erfüllt sein, für den Anspruch auf die zweite Intensivweiterbildung mindestens 25 Jahre.  </t>
        </r>
      </text>
    </comment>
    <comment ref="D18" authorId="1" shapeId="0">
      <text>
        <r>
          <rPr>
            <sz val="10"/>
            <color indexed="81"/>
            <rFont val="Tahoma"/>
            <family val="2"/>
          </rPr>
          <t xml:space="preserve">Manueller Eintrag der Anzahl Monate in der Gemeinde im entsprechenden Kalenderjahr </t>
        </r>
      </text>
    </comment>
    <comment ref="B21" authorId="0" shapeId="0">
      <text>
        <r>
          <rPr>
            <sz val="9"/>
            <color indexed="81"/>
            <rFont val="Tahoma"/>
            <family val="2"/>
          </rPr>
          <t>In den Spalten C + D ist gegebenenfalls die Anzahl Monate einer früheren Berechnung zu übertragen.
Bei einer Neuberechnung bleibt diese Zeile leer.</t>
        </r>
      </text>
    </comment>
  </commentList>
</comments>
</file>

<file path=xl/sharedStrings.xml><?xml version="1.0" encoding="utf-8"?>
<sst xmlns="http://schemas.openxmlformats.org/spreadsheetml/2006/main" count="125" uniqueCount="115">
  <si>
    <t>Jahr</t>
  </si>
  <si>
    <t>Beschreibung</t>
  </si>
  <si>
    <t>Gehalt</t>
  </si>
  <si>
    <t>"aufgelaufene"</t>
  </si>
  <si>
    <t>Lektionen</t>
  </si>
  <si>
    <t>Dienstjahre</t>
  </si>
  <si>
    <t xml:space="preserve">anrechenbare </t>
  </si>
  <si>
    <t>Dienstjahre Kinder-</t>
  </si>
  <si>
    <t>erziehung und and.</t>
  </si>
  <si>
    <t>hauptberufl. Tätigk.</t>
  </si>
  <si>
    <t>Ja</t>
  </si>
  <si>
    <t>Index</t>
  </si>
  <si>
    <t>SHP ohne Lehrdiplom</t>
  </si>
  <si>
    <t>StufeOS</t>
  </si>
  <si>
    <t>Stufe:</t>
  </si>
  <si>
    <t>Index2</t>
  </si>
  <si>
    <t>StufePS</t>
  </si>
  <si>
    <t>entspricht:</t>
  </si>
  <si>
    <t>Nein</t>
  </si>
  <si>
    <t>Monat</t>
  </si>
  <si>
    <t>Kanton</t>
  </si>
  <si>
    <t>Anzahl Monate</t>
  </si>
  <si>
    <t>entspricht</t>
  </si>
  <si>
    <t>Arbeitsort</t>
  </si>
  <si>
    <t>Arbeitspensum</t>
  </si>
  <si>
    <t>geboren am:</t>
  </si>
  <si>
    <t>Ausgebildet als:</t>
  </si>
  <si>
    <t>Angestellt als:</t>
  </si>
  <si>
    <t>Angestellt ab:</t>
  </si>
  <si>
    <t>Die Angaben sind ab Vollendung des 20. Lebensjahres</t>
  </si>
  <si>
    <t>in lückenloser Form aufzuführen</t>
  </si>
  <si>
    <t>Anleitung für die Benützung der Berechnungsformulare</t>
  </si>
  <si>
    <t>1.</t>
  </si>
  <si>
    <t>2.</t>
  </si>
  <si>
    <t>A</t>
  </si>
  <si>
    <t>Achtung:</t>
  </si>
  <si>
    <t>Spätest mögliches Eingabedatum:</t>
  </si>
  <si>
    <t>Geburtsjahr und Geburtsmonat in die gelben Felder einsetzen</t>
  </si>
  <si>
    <t>Einträge in der Tabelle:</t>
  </si>
  <si>
    <t>wenn sich der Mauszeiger auf dem Feld befindet.</t>
  </si>
  <si>
    <t>B</t>
  </si>
  <si>
    <t>Geburtsjahr, Geburtsmonat Antragsteller:</t>
  </si>
  <si>
    <t>- auf der nächsten Zeile muss zwingend das nächstfolgende Jahr erfasst werden</t>
  </si>
  <si>
    <t>- es darf nicht zweimal dasselbe Jahr erfasst werden</t>
  </si>
  <si>
    <t>Hinweise:</t>
  </si>
  <si>
    <t>- G1-G6 markieren</t>
  </si>
  <si>
    <t>- Einfügen Namen - definieren - Feld "Bezieht sich auf" entsprechen anpassen</t>
  </si>
  <si>
    <t>Bearbeitung einer Auswahlliste (z.B. rkatlis G1-G6)</t>
  </si>
  <si>
    <t xml:space="preserve">- Die Formel in I9 (im Formular) muss allenfalls angepasst werden, wegen der ungleichen Stufen </t>
  </si>
  <si>
    <r>
      <t xml:space="preserve">Tätigkeit </t>
    </r>
    <r>
      <rPr>
        <sz val="8"/>
        <rFont val="Arial"/>
        <family val="2"/>
      </rPr>
      <t>(Lehrtätigkeit, andere hauptberufliche</t>
    </r>
  </si>
  <si>
    <t>Tätigkeit oder Kindererziehung in der Familie)</t>
  </si>
  <si>
    <t>0</t>
  </si>
  <si>
    <r>
      <t>in % oder ......</t>
    </r>
    <r>
      <rPr>
        <b/>
        <sz val="11"/>
        <rFont val="Arial"/>
        <family val="2"/>
      </rPr>
      <t>►</t>
    </r>
  </si>
  <si>
    <t>von Monat/Jahr</t>
  </si>
  <si>
    <t>bis Monat/Jahr</t>
  </si>
  <si>
    <t>Oberstufe / SHP mit Lehrdiplom</t>
  </si>
  <si>
    <t>Musiklehrperson mit Diplom</t>
  </si>
  <si>
    <t>Musiklehrperson ohne Diplom</t>
  </si>
  <si>
    <t xml:space="preserve">  - in der Gemeinde total</t>
  </si>
  <si>
    <t xml:space="preserve">  - im Kanton total</t>
  </si>
  <si>
    <t>Name / Vorname:</t>
  </si>
  <si>
    <t>Datum:</t>
  </si>
  <si>
    <t>Personaldatenformular ausfüllen lassen</t>
  </si>
  <si>
    <t>Berechnungsformular anhand des Personaldatenformulars ausfüllen:</t>
  </si>
  <si>
    <t>- Schulträger sowie Name / Vorname der Lehrperson einsetzen</t>
  </si>
  <si>
    <t>- pro Kalenderjahr kann nur eine Zeile erfasst werden</t>
  </si>
  <si>
    <t>ausgefüllt wurde.</t>
  </si>
  <si>
    <t>Ausgefüllt durch:</t>
  </si>
  <si>
    <t>Schulträger:</t>
  </si>
  <si>
    <t>Arbeitsjahr Lohn und Arbeitsjahr Treueprämie für:</t>
  </si>
  <si>
    <t>Lohnkategorie:</t>
  </si>
  <si>
    <t>Arbeitsjahr Lohn im Jahr:</t>
  </si>
  <si>
    <t>Arbeitsjahr Treueprämie erfüllt per Ende:</t>
  </si>
  <si>
    <t>Erfüllte Arbeitsjahre per Ende:</t>
  </si>
  <si>
    <t>Detaillierte Angaben zum Arbeitsjahrenachweis von:</t>
  </si>
  <si>
    <t>Formular Arbeitsjahr Lohn und Arbeitsjahr Treueprämie</t>
  </si>
  <si>
    <t>- Lohnkategorie durch Klick auf den schwarzen Pfeil auswählen</t>
  </si>
  <si>
    <t>Arbeitsstunden</t>
  </si>
  <si>
    <t>Total</t>
  </si>
  <si>
    <t>Kindergarten / Primar</t>
  </si>
  <si>
    <t>Intensivweiterbildung und Altersentlastung für:</t>
  </si>
  <si>
    <t>Intensivweiterbildung</t>
  </si>
  <si>
    <r>
      <rPr>
        <sz val="11"/>
        <color indexed="10"/>
        <rFont val="Arial"/>
        <family val="2"/>
      </rPr>
      <t>Erläuterungen in den Feldern mit den roten Dreiecken beachten! (Aktivierung per Mauszeiger)</t>
    </r>
  </si>
  <si>
    <t>Anzahl Arbeits-stunden</t>
  </si>
  <si>
    <t>Anzahl Monate Kindererz. oder andere hauptberufl. Tätigkeit</t>
  </si>
  <si>
    <t>Anzahl Monate Unterricht im Kanton SG</t>
  </si>
  <si>
    <t>Anzahl Monate in der Gemeinde</t>
  </si>
  <si>
    <t>Anzahl Monate im Kanton St.Gallen</t>
  </si>
  <si>
    <t>Bemerkungen</t>
  </si>
  <si>
    <r>
      <rPr>
        <sz val="10"/>
        <color indexed="10"/>
        <rFont val="Arial"/>
        <family val="2"/>
      </rPr>
      <t>Erläuterungen in den Feldern mit den roten Dreiecken beachten! (Aktivierung per Mauszeiger)</t>
    </r>
  </si>
  <si>
    <t>frühestmöglicher Anspruch auf die 2. Intensivweiterb. ab August</t>
  </si>
  <si>
    <t>Arbeitsjahre Lohn</t>
  </si>
  <si>
    <t>Arbeitsjahre Treueprämie (erfüllt per Ende Jahr)</t>
  </si>
  <si>
    <t>Arbeitsstunden pro Jahr</t>
  </si>
  <si>
    <t>Arbeitsjahre Lohn - Arbeitsjahre Treueprämie - Anspruch Intensivweiterbidlung - Anspruch Altersentlastung</t>
  </si>
  <si>
    <t>Bei den Feldern mit einem roten Dreieck erscheint ein Hilfs-Kommentar,</t>
  </si>
  <si>
    <t>Formular Intensivweiterbildung und Altersentlastung</t>
  </si>
  <si>
    <t>- In Zeile 15 gegebenenfalls ein Übertrag einer früheren Berechnung erfassen</t>
  </si>
  <si>
    <t>Hilfstabelle für die</t>
  </si>
  <si>
    <t>Berechnung der Arbeitsstunden pro Kalenderjahr</t>
  </si>
  <si>
    <t xml:space="preserve">- In Zeile 16 mit den Einträgen pro Kalenderjahr beginnen </t>
  </si>
  <si>
    <t xml:space="preserve">- es muss zwingend in Zeile 16 mit den Einträgen begonnen werden </t>
  </si>
  <si>
    <t>Das Formular funktioniert nur, wenn zuerst das Formular "Arbeitsjahr Lohn und TP" fehlerfrei</t>
  </si>
  <si>
    <t>- Die Spalten A, B und C werden aus dem Formular Arbeitsjahr Lohn und TP übernommen</t>
  </si>
  <si>
    <t>- Die Spalte D muss manuell ausgefüllt werden (Jahre in der Gemeinde)</t>
  </si>
  <si>
    <t>Altersentlastung</t>
  </si>
  <si>
    <t>6,286 % ab</t>
  </si>
  <si>
    <t>frühestmöglicher Anspruch auf die 1. Intensivweiterb. ab August</t>
  </si>
  <si>
    <t xml:space="preserve">Übertrag </t>
  </si>
  <si>
    <t>- es muss in Zeile 16 mit dem tiefsten Jahr begonnen werden (Ausnahme: Übertrag)</t>
  </si>
  <si>
    <r>
      <t xml:space="preserve">Übertrag </t>
    </r>
    <r>
      <rPr>
        <b/>
        <sz val="8"/>
        <color rgb="FFFF0000"/>
        <rFont val="Arial"/>
        <family val="2"/>
      </rPr>
      <t>(Kommentar beachten!)</t>
    </r>
  </si>
  <si>
    <r>
      <t xml:space="preserve">Pensum in %
</t>
    </r>
    <r>
      <rPr>
        <sz val="8"/>
        <rFont val="Arial"/>
        <family val="2"/>
      </rPr>
      <t>gerundet auf 1 Kommastelle</t>
    </r>
  </si>
  <si>
    <t>Lohnklasse:</t>
  </si>
  <si>
    <t xml:space="preserve">  Ausnahme: ein allfälliger Übertrag erfolgt in Zeile 15 (Kommentar beachten!)</t>
  </si>
  <si>
    <t>9,429 %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</si>
</sst>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d/\ mmmm\ yyyy"/>
    <numFmt numFmtId="165" formatCode="0.00\ &quot;Jahre&quot;"/>
    <numFmt numFmtId="166" formatCode="0\ &quot;Jahre&quot;"/>
    <numFmt numFmtId="167" formatCode="0\ &quot;Monate&quot;"/>
    <numFmt numFmtId="168" formatCode="mmm\ yyyy"/>
    <numFmt numFmtId="169" formatCode="0\ &quot;Mt.&quot;"/>
    <numFmt numFmtId="170" formatCode="mm/yyyy"/>
    <numFmt numFmtId="171" formatCode="yyyy"/>
    <numFmt numFmtId="172" formatCode="dd/\ mmmm\ yyyy"/>
    <numFmt numFmtId="173" formatCode="0&quot;. AJ&quot;"/>
  </numFmts>
  <fonts count="36" x14ac:knownFonts="1">
    <font>
      <sz val="10"/>
      <name val="Arial"/>
    </font>
    <font>
      <sz val="12"/>
      <name val="Arial"/>
      <family val="2"/>
    </font>
    <font>
      <b/>
      <sz val="10"/>
      <name val="Arial"/>
      <family val="2"/>
    </font>
    <font>
      <b/>
      <sz val="9"/>
      <name val="Arial"/>
      <family val="2"/>
    </font>
    <font>
      <sz val="10"/>
      <name val="Arial"/>
      <family val="2"/>
    </font>
    <font>
      <b/>
      <sz val="12"/>
      <color indexed="12"/>
      <name val="Arial"/>
      <family val="2"/>
    </font>
    <font>
      <sz val="8"/>
      <color indexed="81"/>
      <name val="Tahoma"/>
      <family val="2"/>
    </font>
    <font>
      <sz val="9"/>
      <color indexed="81"/>
      <name val="Tahoma"/>
      <family val="2"/>
    </font>
    <font>
      <sz val="10"/>
      <color indexed="81"/>
      <name val="Tahoma"/>
      <family val="2"/>
    </font>
    <font>
      <b/>
      <sz val="10"/>
      <color indexed="81"/>
      <name val="Tahoma"/>
      <family val="2"/>
    </font>
    <font>
      <i/>
      <sz val="10"/>
      <color indexed="81"/>
      <name val="Tahoma"/>
      <family val="2"/>
    </font>
    <font>
      <vertAlign val="superscript"/>
      <sz val="10"/>
      <name val="Arial"/>
      <family val="2"/>
    </font>
    <font>
      <b/>
      <sz val="12"/>
      <name val="Arial"/>
      <family val="2"/>
    </font>
    <font>
      <sz val="12"/>
      <color indexed="12"/>
      <name val="Arial"/>
      <family val="2"/>
    </font>
    <font>
      <sz val="9"/>
      <name val="Arial"/>
      <family val="2"/>
    </font>
    <font>
      <sz val="8"/>
      <name val="Arial"/>
      <family val="2"/>
    </font>
    <font>
      <b/>
      <sz val="14"/>
      <name val="Arial"/>
      <family val="2"/>
    </font>
    <font>
      <sz val="11"/>
      <name val="Arial"/>
      <family val="2"/>
    </font>
    <font>
      <b/>
      <sz val="11"/>
      <name val="Arial"/>
      <family val="2"/>
    </font>
    <font>
      <sz val="14"/>
      <name val="Arial"/>
      <family val="2"/>
    </font>
    <font>
      <sz val="11"/>
      <name val="Arial"/>
      <family val="2"/>
    </font>
    <font>
      <b/>
      <i/>
      <sz val="10"/>
      <color indexed="81"/>
      <name val="Tahoma"/>
      <family val="2"/>
    </font>
    <font>
      <sz val="10"/>
      <color indexed="10"/>
      <name val="Arial"/>
      <family val="2"/>
    </font>
    <font>
      <sz val="8"/>
      <name val="Arial"/>
      <family val="2"/>
    </font>
    <font>
      <b/>
      <sz val="10"/>
      <color indexed="10"/>
      <name val="Arial"/>
      <family val="2"/>
    </font>
    <font>
      <b/>
      <u/>
      <sz val="10"/>
      <color indexed="10"/>
      <name val="Arial"/>
      <family val="2"/>
    </font>
    <font>
      <sz val="11"/>
      <color indexed="10"/>
      <name val="Arial"/>
      <family val="2"/>
    </font>
    <font>
      <sz val="10"/>
      <name val="Arial"/>
      <family val="2"/>
    </font>
    <font>
      <b/>
      <u/>
      <sz val="10"/>
      <name val="Arial"/>
      <family val="2"/>
    </font>
    <font>
      <b/>
      <sz val="9"/>
      <color indexed="81"/>
      <name val="Tahoma"/>
      <family val="2"/>
    </font>
    <font>
      <sz val="10"/>
      <color rgb="FFFF0000"/>
      <name val="Arial"/>
      <family val="2"/>
    </font>
    <font>
      <sz val="11"/>
      <color rgb="FFFF0000"/>
      <name val="Arial"/>
      <family val="2"/>
    </font>
    <font>
      <b/>
      <sz val="9"/>
      <color indexed="81"/>
      <name val="Arial"/>
      <family val="2"/>
    </font>
    <font>
      <sz val="9"/>
      <color indexed="81"/>
      <name val="Arial"/>
      <family val="2"/>
    </font>
    <font>
      <b/>
      <sz val="8"/>
      <color rgb="FFFF0000"/>
      <name val="Arial"/>
      <family val="2"/>
    </font>
    <font>
      <u/>
      <sz val="9"/>
      <color indexed="81"/>
      <name val="Arial"/>
      <family val="2"/>
    </font>
  </fonts>
  <fills count="12">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7"/>
        <bgColor indexed="64"/>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AF4FE"/>
        <bgColor indexed="64"/>
      </patternFill>
    </fill>
    <fill>
      <patternFill patternType="solid">
        <fgColor theme="8" tint="0.79998168889431442"/>
        <bgColor indexed="64"/>
      </patternFill>
    </fill>
    <fill>
      <patternFill patternType="solid">
        <fgColor theme="3" tint="0.59999389629810485"/>
        <bgColor indexed="64"/>
      </patternFill>
    </fill>
  </fills>
  <borders count="34">
    <border>
      <left/>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xf numFmtId="170" fontId="27" fillId="0" borderId="1">
      <alignment horizontal="left"/>
    </xf>
  </cellStyleXfs>
  <cellXfs count="310">
    <xf numFmtId="0" fontId="0" fillId="0" borderId="0" xfId="0"/>
    <xf numFmtId="0" fontId="0" fillId="0" borderId="0" xfId="0" applyAlignment="1">
      <alignment horizontal="center"/>
    </xf>
    <xf numFmtId="0" fontId="0" fillId="0" borderId="0" xfId="0" applyAlignment="1">
      <alignment horizontal="left"/>
    </xf>
    <xf numFmtId="2" fontId="0" fillId="0" borderId="0" xfId="0" applyNumberFormat="1" applyAlignment="1">
      <alignment horizontal="center"/>
    </xf>
    <xf numFmtId="0" fontId="4" fillId="0" borderId="0" xfId="0" applyFont="1" applyAlignment="1">
      <alignment horizontal="left"/>
    </xf>
    <xf numFmtId="0" fontId="2" fillId="0" borderId="2" xfId="0" applyFont="1" applyBorder="1"/>
    <xf numFmtId="0" fontId="4" fillId="0" borderId="0" xfId="0" applyFont="1" applyBorder="1"/>
    <xf numFmtId="0" fontId="2" fillId="0" borderId="0" xfId="0" applyFont="1" applyBorder="1"/>
    <xf numFmtId="0" fontId="5" fillId="0" borderId="2" xfId="0" applyFont="1" applyBorder="1" applyAlignment="1">
      <alignment horizontal="left"/>
    </xf>
    <xf numFmtId="0" fontId="1" fillId="0" borderId="0" xfId="0" applyFont="1" applyFill="1" applyBorder="1" applyAlignment="1">
      <alignment horizontal="left"/>
    </xf>
    <xf numFmtId="0" fontId="1" fillId="0" borderId="3" xfId="0" applyNumberFormat="1" applyFont="1" applyBorder="1" applyAlignment="1">
      <alignment horizontal="left" vertical="center"/>
    </xf>
    <xf numFmtId="0" fontId="1" fillId="0" borderId="4" xfId="0" applyNumberFormat="1" applyFont="1" applyBorder="1" applyAlignment="1">
      <alignment horizontal="left" vertical="center"/>
    </xf>
    <xf numFmtId="0" fontId="1" fillId="0" borderId="5" xfId="0" applyNumberFormat="1" applyFont="1" applyBorder="1" applyAlignment="1">
      <alignment horizontal="left" vertical="center"/>
    </xf>
    <xf numFmtId="0" fontId="1" fillId="0" borderId="6" xfId="0" applyNumberFormat="1" applyFont="1" applyBorder="1" applyAlignment="1">
      <alignment horizontal="left" vertical="center"/>
    </xf>
    <xf numFmtId="0" fontId="1" fillId="0" borderId="7" xfId="0" applyNumberFormat="1" applyFont="1" applyBorder="1" applyAlignment="1">
      <alignment horizontal="left" vertical="center"/>
    </xf>
    <xf numFmtId="0" fontId="1" fillId="0" borderId="0" xfId="0" applyFont="1" applyAlignment="1">
      <alignment horizontal="left"/>
    </xf>
    <xf numFmtId="0" fontId="4" fillId="0" borderId="0" xfId="0" applyFont="1" applyAlignment="1">
      <alignment horizontal="center"/>
    </xf>
    <xf numFmtId="0" fontId="4" fillId="0" borderId="0" xfId="0" applyFont="1"/>
    <xf numFmtId="0" fontId="2" fillId="0" borderId="0" xfId="0" applyFont="1"/>
    <xf numFmtId="14" fontId="4" fillId="0" borderId="0" xfId="0" applyNumberFormat="1" applyFont="1"/>
    <xf numFmtId="0" fontId="4" fillId="0" borderId="5" xfId="0" applyFont="1" applyBorder="1"/>
    <xf numFmtId="0" fontId="4" fillId="0" borderId="3" xfId="0" applyFont="1" applyBorder="1"/>
    <xf numFmtId="0" fontId="4" fillId="0" borderId="0" xfId="0" applyFont="1" applyFill="1"/>
    <xf numFmtId="14" fontId="0" fillId="0" borderId="0" xfId="0" applyNumberFormat="1"/>
    <xf numFmtId="14" fontId="4" fillId="0" borderId="0" xfId="0" applyNumberFormat="1" applyFont="1" applyBorder="1"/>
    <xf numFmtId="164" fontId="4" fillId="2" borderId="8" xfId="0" applyNumberFormat="1" applyFont="1" applyFill="1" applyBorder="1" applyAlignment="1">
      <alignment horizontal="left"/>
    </xf>
    <xf numFmtId="164" fontId="4" fillId="2" borderId="2" xfId="0" applyNumberFormat="1" applyFont="1" applyFill="1" applyBorder="1" applyAlignment="1">
      <alignment horizontal="left"/>
    </xf>
    <xf numFmtId="2" fontId="4" fillId="0" borderId="0" xfId="0" applyNumberFormat="1" applyFont="1" applyFill="1" applyBorder="1"/>
    <xf numFmtId="2" fontId="4" fillId="0" borderId="0" xfId="0" applyNumberFormat="1" applyFont="1" applyBorder="1"/>
    <xf numFmtId="2" fontId="2" fillId="0" borderId="0" xfId="0" applyNumberFormat="1" applyFont="1" applyBorder="1"/>
    <xf numFmtId="2" fontId="4" fillId="0" borderId="0" xfId="0" applyNumberFormat="1" applyFont="1" applyFill="1"/>
    <xf numFmtId="2" fontId="4" fillId="0" borderId="0" xfId="0" applyNumberFormat="1" applyFont="1"/>
    <xf numFmtId="0" fontId="17" fillId="0" borderId="0" xfId="0" applyFont="1"/>
    <xf numFmtId="0" fontId="18" fillId="0" borderId="0" xfId="0" applyFont="1"/>
    <xf numFmtId="0" fontId="0" fillId="0" borderId="1" xfId="0" applyBorder="1"/>
    <xf numFmtId="0" fontId="0" fillId="0" borderId="9" xfId="0" applyBorder="1"/>
    <xf numFmtId="0" fontId="0" fillId="0" borderId="10" xfId="0" applyBorder="1"/>
    <xf numFmtId="0" fontId="16" fillId="0" borderId="0" xfId="0" applyFont="1" applyAlignment="1">
      <alignment horizontal="left"/>
    </xf>
    <xf numFmtId="0" fontId="0" fillId="0" borderId="0" xfId="0" applyNumberFormat="1" applyAlignment="1">
      <alignment horizontal="left"/>
    </xf>
    <xf numFmtId="0" fontId="1" fillId="0" borderId="0" xfId="0" applyNumberFormat="1" applyFont="1" applyAlignment="1">
      <alignment horizontal="left"/>
    </xf>
    <xf numFmtId="0" fontId="20" fillId="0" borderId="0" xfId="0" applyFont="1"/>
    <xf numFmtId="0" fontId="20" fillId="0" borderId="0" xfId="0" quotePrefix="1" applyFont="1"/>
    <xf numFmtId="0" fontId="4" fillId="3" borderId="11" xfId="0" applyFont="1" applyFill="1" applyBorder="1"/>
    <xf numFmtId="0" fontId="18" fillId="0" borderId="0" xfId="0" applyFont="1" applyFill="1" applyAlignment="1" applyProtection="1">
      <alignment horizontal="left"/>
      <protection locked="0"/>
    </xf>
    <xf numFmtId="0" fontId="5" fillId="0" borderId="0" xfId="0" applyFont="1" applyFill="1" applyProtection="1">
      <protection locked="0"/>
    </xf>
    <xf numFmtId="0" fontId="1" fillId="0" borderId="0" xfId="0" applyFont="1" applyFill="1" applyAlignment="1" applyProtection="1">
      <alignment horizontal="left"/>
      <protection locked="0"/>
    </xf>
    <xf numFmtId="0" fontId="5" fillId="0" borderId="0" xfId="0" applyFont="1" applyFill="1" applyAlignment="1" applyProtection="1">
      <alignment horizontal="center"/>
      <protection locked="0"/>
    </xf>
    <xf numFmtId="2" fontId="5" fillId="0" borderId="0" xfId="0" applyNumberFormat="1" applyFont="1" applyFill="1" applyAlignment="1" applyProtection="1">
      <alignment horizontal="center"/>
      <protection locked="0"/>
    </xf>
    <xf numFmtId="0" fontId="18" fillId="0" borderId="0" xfId="0" applyFont="1" applyAlignment="1" applyProtection="1">
      <alignment horizontal="left"/>
      <protection locked="0"/>
    </xf>
    <xf numFmtId="0" fontId="0" fillId="0" borderId="0" xfId="0" applyProtection="1">
      <protection locked="0"/>
    </xf>
    <xf numFmtId="0" fontId="2" fillId="0" borderId="0" xfId="0" applyFont="1" applyAlignment="1" applyProtection="1">
      <alignment horizontal="left"/>
      <protection locked="0"/>
    </xf>
    <xf numFmtId="0" fontId="0" fillId="0" borderId="0" xfId="0" applyAlignment="1" applyProtection="1">
      <alignment horizontal="center"/>
      <protection locked="0"/>
    </xf>
    <xf numFmtId="2" fontId="0" fillId="0" borderId="0" xfId="0" applyNumberFormat="1" applyAlignment="1" applyProtection="1">
      <alignment horizontal="center"/>
      <protection locked="0"/>
    </xf>
    <xf numFmtId="0" fontId="4" fillId="0" borderId="0" xfId="0" applyFont="1" applyAlignment="1" applyProtection="1">
      <alignment horizontal="left"/>
      <protection locked="0"/>
    </xf>
    <xf numFmtId="0" fontId="2" fillId="0" borderId="0" xfId="0" applyFont="1" applyAlignment="1" applyProtection="1">
      <alignment horizontal="center"/>
      <protection locked="0"/>
    </xf>
    <xf numFmtId="2" fontId="2" fillId="0" borderId="0" xfId="0" applyNumberFormat="1" applyFont="1" applyAlignment="1" applyProtection="1">
      <alignment horizontal="center"/>
      <protection locked="0"/>
    </xf>
    <xf numFmtId="0" fontId="18" fillId="4" borderId="0" xfId="0" applyFont="1" applyFill="1"/>
    <xf numFmtId="0" fontId="18" fillId="5" borderId="0" xfId="0" applyFont="1" applyFill="1"/>
    <xf numFmtId="0" fontId="4" fillId="0" borderId="12" xfId="0" applyFont="1" applyBorder="1" applyAlignment="1" applyProtection="1">
      <alignment horizontal="left"/>
      <protection locked="0"/>
    </xf>
    <xf numFmtId="0" fontId="4" fillId="0" borderId="13" xfId="0" applyFont="1" applyBorder="1" applyProtection="1">
      <protection locked="0"/>
    </xf>
    <xf numFmtId="0" fontId="4" fillId="0" borderId="13" xfId="0" applyFont="1" applyBorder="1" applyAlignment="1" applyProtection="1">
      <alignment horizontal="center"/>
      <protection locked="0"/>
    </xf>
    <xf numFmtId="0" fontId="0" fillId="0" borderId="13" xfId="0" applyBorder="1" applyAlignment="1" applyProtection="1">
      <alignment horizontal="center"/>
      <protection locked="0"/>
    </xf>
    <xf numFmtId="0" fontId="13" fillId="0" borderId="0" xfId="0" applyFont="1" applyFill="1" applyProtection="1">
      <protection locked="0"/>
    </xf>
    <xf numFmtId="0" fontId="12" fillId="0" borderId="0" xfId="0" applyFont="1" applyFill="1" applyAlignment="1" applyProtection="1">
      <alignment horizontal="left"/>
      <protection locked="0"/>
    </xf>
    <xf numFmtId="0" fontId="4" fillId="0" borderId="0" xfId="0" applyFont="1" applyAlignment="1" applyProtection="1">
      <alignment horizontal="center"/>
      <protection locked="0"/>
    </xf>
    <xf numFmtId="0" fontId="4" fillId="0" borderId="0" xfId="0" applyFont="1" applyProtection="1">
      <protection locked="0"/>
    </xf>
    <xf numFmtId="0" fontId="2" fillId="0" borderId="0" xfId="0" applyFont="1" applyProtection="1">
      <protection locked="0"/>
    </xf>
    <xf numFmtId="0" fontId="4" fillId="3" borderId="14" xfId="0" applyFont="1" applyFill="1" applyBorder="1" applyAlignment="1" applyProtection="1">
      <alignment horizontal="left"/>
      <protection locked="0"/>
    </xf>
    <xf numFmtId="0" fontId="4" fillId="3" borderId="15" xfId="0" applyFont="1" applyFill="1" applyBorder="1" applyAlignment="1" applyProtection="1">
      <alignment horizontal="left"/>
      <protection locked="0"/>
    </xf>
    <xf numFmtId="1" fontId="4" fillId="0" borderId="0" xfId="0" applyNumberFormat="1" applyFont="1" applyAlignment="1" applyProtection="1">
      <alignment horizontal="center"/>
      <protection locked="0"/>
    </xf>
    <xf numFmtId="0" fontId="14" fillId="0" borderId="16" xfId="0" applyFont="1" applyBorder="1" applyProtection="1"/>
    <xf numFmtId="0" fontId="18" fillId="6" borderId="7" xfId="0" applyFont="1" applyFill="1" applyBorder="1"/>
    <xf numFmtId="0" fontId="18" fillId="6" borderId="6" xfId="0" applyFont="1" applyFill="1" applyBorder="1"/>
    <xf numFmtId="1" fontId="0" fillId="0" borderId="0" xfId="0" applyNumberFormat="1"/>
    <xf numFmtId="0" fontId="0" fillId="0" borderId="0" xfId="0" applyAlignment="1">
      <alignment horizontal="right"/>
    </xf>
    <xf numFmtId="0" fontId="4" fillId="0" borderId="0" xfId="0" applyFont="1" applyBorder="1" applyAlignment="1" applyProtection="1">
      <alignment horizontal="center"/>
      <protection locked="0"/>
    </xf>
    <xf numFmtId="0" fontId="4" fillId="0" borderId="0" xfId="0" applyFont="1" applyBorder="1" applyProtection="1">
      <protection locked="0"/>
    </xf>
    <xf numFmtId="0" fontId="4" fillId="0" borderId="0" xfId="0" applyFont="1" applyBorder="1" applyAlignment="1" applyProtection="1">
      <alignment horizontal="left"/>
      <protection locked="0"/>
    </xf>
    <xf numFmtId="0" fontId="0" fillId="0" borderId="0" xfId="0" applyBorder="1" applyProtection="1">
      <protection locked="0"/>
    </xf>
    <xf numFmtId="0" fontId="12" fillId="0" borderId="0" xfId="0" applyFont="1" applyFill="1" applyAlignment="1" applyProtection="1">
      <alignment horizontal="center"/>
      <protection locked="0"/>
    </xf>
    <xf numFmtId="0" fontId="1" fillId="0" borderId="0" xfId="0" applyFont="1" applyFill="1" applyAlignment="1" applyProtection="1">
      <alignment horizontal="center"/>
      <protection locked="0"/>
    </xf>
    <xf numFmtId="0" fontId="4" fillId="0" borderId="13" xfId="0" applyFont="1" applyFill="1" applyBorder="1" applyAlignment="1" applyProtection="1">
      <alignment horizontal="center"/>
      <protection locked="0"/>
    </xf>
    <xf numFmtId="0" fontId="0" fillId="0" borderId="0" xfId="0" quotePrefix="1"/>
    <xf numFmtId="0" fontId="24" fillId="0" borderId="0" xfId="0" applyFont="1"/>
    <xf numFmtId="0" fontId="15" fillId="6" borderId="6" xfId="0" applyFont="1" applyFill="1" applyBorder="1"/>
    <xf numFmtId="0" fontId="0" fillId="0" borderId="17" xfId="0" applyBorder="1"/>
    <xf numFmtId="0" fontId="5" fillId="7" borderId="18" xfId="0" applyFont="1" applyFill="1" applyBorder="1" applyAlignment="1" applyProtection="1">
      <alignment horizontal="center"/>
      <protection locked="0"/>
    </xf>
    <xf numFmtId="2" fontId="5" fillId="7" borderId="11" xfId="0" applyNumberFormat="1" applyFont="1" applyFill="1" applyBorder="1" applyAlignment="1" applyProtection="1">
      <alignment horizontal="center"/>
      <protection locked="0"/>
    </xf>
    <xf numFmtId="0" fontId="0" fillId="7" borderId="18" xfId="0" applyFill="1" applyBorder="1" applyAlignment="1" applyProtection="1">
      <alignment horizontal="center"/>
      <protection locked="0"/>
    </xf>
    <xf numFmtId="2" fontId="0" fillId="7" borderId="11" xfId="0" applyNumberFormat="1" applyFill="1" applyBorder="1" applyAlignment="1" applyProtection="1">
      <alignment horizontal="center"/>
      <protection locked="0"/>
    </xf>
    <xf numFmtId="0" fontId="4" fillId="0" borderId="0" xfId="0" applyFont="1" applyAlignment="1">
      <alignment horizontal="right"/>
    </xf>
    <xf numFmtId="0" fontId="17" fillId="0" borderId="0" xfId="0" applyFont="1" applyFill="1" applyBorder="1" applyAlignment="1" applyProtection="1">
      <alignment horizontal="left"/>
      <protection locked="0"/>
    </xf>
    <xf numFmtId="0" fontId="0" fillId="0" borderId="0" xfId="0"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30" fillId="0" borderId="0" xfId="0" applyFont="1" applyAlignment="1" applyProtection="1">
      <alignment horizontal="left"/>
      <protection locked="0"/>
    </xf>
    <xf numFmtId="0" fontId="18" fillId="7" borderId="14" xfId="0" applyFont="1" applyFill="1" applyBorder="1" applyAlignment="1" applyProtection="1">
      <alignment horizontal="left"/>
      <protection locked="0"/>
    </xf>
    <xf numFmtId="0" fontId="4" fillId="7" borderId="18" xfId="0" applyFont="1" applyFill="1" applyBorder="1" applyProtection="1">
      <protection locked="0"/>
    </xf>
    <xf numFmtId="1" fontId="4" fillId="7" borderId="15" xfId="0" applyNumberFormat="1" applyFont="1" applyFill="1" applyBorder="1" applyAlignment="1" applyProtection="1">
      <alignment horizontal="left"/>
      <protection locked="0"/>
    </xf>
    <xf numFmtId="0" fontId="4" fillId="7" borderId="15" xfId="0" applyFont="1" applyFill="1" applyBorder="1" applyAlignment="1" applyProtection="1">
      <alignment horizontal="left"/>
      <protection locked="0"/>
    </xf>
    <xf numFmtId="0" fontId="0" fillId="7" borderId="2" xfId="0" applyFill="1" applyBorder="1"/>
    <xf numFmtId="0" fontId="12" fillId="0" borderId="0" xfId="0" applyNumberFormat="1" applyFont="1" applyAlignment="1">
      <alignment horizontal="left"/>
    </xf>
    <xf numFmtId="0" fontId="19" fillId="0" borderId="0" xfId="0" applyFont="1" applyAlignment="1">
      <alignment horizontal="left"/>
    </xf>
    <xf numFmtId="0" fontId="18" fillId="4" borderId="0" xfId="0" applyFont="1" applyFill="1" applyAlignment="1">
      <alignment horizontal="left"/>
    </xf>
    <xf numFmtId="0" fontId="20" fillId="0" borderId="0" xfId="0" applyFont="1" applyAlignment="1">
      <alignment horizontal="left"/>
    </xf>
    <xf numFmtId="0" fontId="18" fillId="5" borderId="0" xfId="0" applyFont="1" applyFill="1" applyAlignment="1">
      <alignment horizontal="left"/>
    </xf>
    <xf numFmtId="0" fontId="17" fillId="0" borderId="0" xfId="0" applyFont="1" applyAlignment="1">
      <alignment horizontal="left"/>
    </xf>
    <xf numFmtId="0" fontId="4" fillId="0" borderId="0" xfId="0" quotePrefix="1" applyFont="1"/>
    <xf numFmtId="0" fontId="18" fillId="7" borderId="14" xfId="0" applyNumberFormat="1" applyFont="1" applyFill="1" applyBorder="1" applyAlignment="1" applyProtection="1">
      <alignment horizontal="left"/>
      <protection locked="0"/>
    </xf>
    <xf numFmtId="0" fontId="25" fillId="0" borderId="0" xfId="0" applyFont="1"/>
    <xf numFmtId="0" fontId="26" fillId="0" borderId="0" xfId="0" applyFont="1" applyAlignment="1">
      <alignment horizontal="left"/>
    </xf>
    <xf numFmtId="0" fontId="4" fillId="7" borderId="2" xfId="0" applyFont="1" applyFill="1" applyBorder="1"/>
    <xf numFmtId="170" fontId="0" fillId="0" borderId="1" xfId="0" applyNumberFormat="1" applyBorder="1" applyAlignment="1">
      <alignment horizontal="left"/>
    </xf>
    <xf numFmtId="170" fontId="0" fillId="0" borderId="9" xfId="0" applyNumberFormat="1" applyBorder="1" applyAlignment="1">
      <alignment horizontal="left"/>
    </xf>
    <xf numFmtId="170" fontId="0" fillId="0" borderId="10" xfId="0" applyNumberFormat="1" applyBorder="1" applyAlignment="1">
      <alignment horizontal="left"/>
    </xf>
    <xf numFmtId="168" fontId="0" fillId="0" borderId="9" xfId="0" applyNumberFormat="1" applyBorder="1" applyAlignment="1">
      <alignment horizontal="left"/>
    </xf>
    <xf numFmtId="171" fontId="0" fillId="0" borderId="0" xfId="0" applyNumberFormat="1"/>
    <xf numFmtId="0" fontId="2" fillId="0" borderId="0" xfId="0" applyNumberFormat="1" applyFont="1" applyAlignment="1">
      <alignment horizontal="left"/>
    </xf>
    <xf numFmtId="0" fontId="2" fillId="0" borderId="0" xfId="0" applyFont="1" applyAlignment="1">
      <alignment horizontal="center"/>
    </xf>
    <xf numFmtId="14" fontId="0" fillId="7" borderId="2" xfId="0" applyNumberFormat="1" applyFill="1" applyBorder="1" applyAlignment="1">
      <alignment horizontal="left"/>
    </xf>
    <xf numFmtId="0" fontId="0" fillId="0" borderId="1"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4" fillId="0" borderId="16" xfId="0" applyFont="1" applyBorder="1" applyProtection="1">
      <protection locked="0"/>
    </xf>
    <xf numFmtId="0" fontId="14" fillId="0" borderId="13" xfId="0" applyFont="1" applyBorder="1" applyProtection="1"/>
    <xf numFmtId="14" fontId="0" fillId="7" borderId="2" xfId="0" applyNumberFormat="1" applyFill="1" applyBorder="1" applyAlignment="1">
      <alignment horizontal="left"/>
    </xf>
    <xf numFmtId="0" fontId="28" fillId="0" borderId="0" xfId="0" applyFont="1" applyBorder="1"/>
    <xf numFmtId="0" fontId="0" fillId="0" borderId="0" xfId="0" applyAlignment="1" applyProtection="1">
      <alignment horizontal="center"/>
      <protection hidden="1"/>
    </xf>
    <xf numFmtId="2" fontId="4" fillId="0" borderId="21" xfId="0" applyNumberFormat="1" applyFont="1" applyBorder="1" applyAlignment="1" applyProtection="1">
      <alignment horizontal="center"/>
      <protection hidden="1"/>
    </xf>
    <xf numFmtId="0" fontId="4" fillId="0" borderId="0" xfId="0" applyFont="1" applyAlignment="1" applyProtection="1">
      <alignment horizontal="center"/>
      <protection hidden="1"/>
    </xf>
    <xf numFmtId="0" fontId="2" fillId="5" borderId="26" xfId="0" applyFont="1" applyFill="1" applyBorder="1" applyAlignment="1" applyProtection="1">
      <alignment horizontal="left"/>
      <protection hidden="1"/>
    </xf>
    <xf numFmtId="0" fontId="4" fillId="5" borderId="8" xfId="0" applyFont="1" applyFill="1" applyBorder="1" applyAlignment="1" applyProtection="1">
      <alignment horizontal="left"/>
      <protection hidden="1"/>
    </xf>
    <xf numFmtId="1" fontId="4" fillId="5" borderId="8" xfId="0" applyNumberFormat="1" applyFont="1" applyFill="1" applyBorder="1" applyAlignment="1" applyProtection="1">
      <alignment horizontal="center"/>
      <protection hidden="1"/>
    </xf>
    <xf numFmtId="0" fontId="4" fillId="5" borderId="8" xfId="0" applyFont="1" applyFill="1" applyBorder="1" applyAlignment="1" applyProtection="1">
      <alignment horizontal="center"/>
      <protection hidden="1"/>
    </xf>
    <xf numFmtId="0" fontId="4" fillId="5" borderId="8" xfId="0" applyFont="1" applyFill="1" applyBorder="1" applyProtection="1">
      <protection hidden="1"/>
    </xf>
    <xf numFmtId="0" fontId="4" fillId="5" borderId="5" xfId="0" applyFont="1" applyFill="1" applyBorder="1" applyProtection="1">
      <protection hidden="1"/>
    </xf>
    <xf numFmtId="0" fontId="4" fillId="5" borderId="27" xfId="0" applyFont="1" applyFill="1" applyBorder="1" applyAlignment="1" applyProtection="1">
      <alignment horizontal="left"/>
      <protection hidden="1"/>
    </xf>
    <xf numFmtId="0" fontId="4" fillId="5" borderId="0" xfId="0" applyFont="1" applyFill="1" applyBorder="1" applyAlignment="1" applyProtection="1">
      <protection hidden="1"/>
    </xf>
    <xf numFmtId="0" fontId="4" fillId="5" borderId="0" xfId="0" applyFont="1" applyFill="1" applyBorder="1" applyAlignment="1" applyProtection="1">
      <alignment horizontal="left"/>
      <protection hidden="1"/>
    </xf>
    <xf numFmtId="0" fontId="4" fillId="5" borderId="3" xfId="0" applyFont="1" applyFill="1" applyBorder="1" applyAlignment="1" applyProtection="1">
      <alignment horizontal="left"/>
      <protection hidden="1"/>
    </xf>
    <xf numFmtId="0" fontId="4" fillId="5" borderId="27" xfId="0" quotePrefix="1" applyFont="1" applyFill="1" applyBorder="1" applyAlignment="1" applyProtection="1">
      <alignment horizontal="left"/>
      <protection hidden="1"/>
    </xf>
    <xf numFmtId="165" fontId="4" fillId="5" borderId="0" xfId="0" applyNumberFormat="1" applyFont="1" applyFill="1" applyBorder="1" applyAlignment="1" applyProtection="1">
      <alignment horizontal="left"/>
      <protection hidden="1"/>
    </xf>
    <xf numFmtId="0" fontId="4" fillId="5" borderId="0" xfId="0" applyFont="1" applyFill="1" applyBorder="1" applyAlignment="1" applyProtection="1">
      <alignment horizontal="center"/>
      <protection hidden="1"/>
    </xf>
    <xf numFmtId="166" fontId="4" fillId="5" borderId="0" xfId="0" applyNumberFormat="1" applyFont="1" applyFill="1" applyBorder="1" applyAlignment="1" applyProtection="1">
      <alignment horizontal="left"/>
      <protection hidden="1"/>
    </xf>
    <xf numFmtId="1" fontId="15" fillId="5" borderId="0" xfId="0" applyNumberFormat="1" applyFont="1" applyFill="1" applyBorder="1" applyAlignment="1" applyProtection="1">
      <alignment horizontal="left"/>
      <protection hidden="1"/>
    </xf>
    <xf numFmtId="0" fontId="15" fillId="5" borderId="3" xfId="0" applyFont="1" applyFill="1" applyBorder="1" applyAlignment="1" applyProtection="1">
      <alignment horizontal="left"/>
      <protection hidden="1"/>
    </xf>
    <xf numFmtId="1" fontId="15" fillId="5" borderId="2" xfId="0" applyNumberFormat="1" applyFont="1" applyFill="1" applyBorder="1" applyAlignment="1" applyProtection="1">
      <alignment horizontal="left"/>
      <protection hidden="1"/>
    </xf>
    <xf numFmtId="1" fontId="4" fillId="5" borderId="0" xfId="0" applyNumberFormat="1" applyFont="1" applyFill="1" applyBorder="1" applyAlignment="1" applyProtection="1">
      <alignment horizontal="left"/>
      <protection hidden="1"/>
    </xf>
    <xf numFmtId="1" fontId="4" fillId="5" borderId="0" xfId="0" applyNumberFormat="1" applyFont="1" applyFill="1" applyBorder="1" applyAlignment="1" applyProtection="1">
      <alignment horizontal="center"/>
      <protection hidden="1"/>
    </xf>
    <xf numFmtId="164" fontId="4" fillId="5" borderId="2" xfId="0" applyNumberFormat="1" applyFont="1" applyFill="1" applyBorder="1" applyAlignment="1" applyProtection="1">
      <alignment horizontal="center"/>
      <protection hidden="1"/>
    </xf>
    <xf numFmtId="1" fontId="4" fillId="5" borderId="2" xfId="0" applyNumberFormat="1" applyFont="1" applyFill="1" applyBorder="1" applyAlignment="1" applyProtection="1">
      <alignment horizontal="center"/>
      <protection hidden="1"/>
    </xf>
    <xf numFmtId="0" fontId="15" fillId="5" borderId="4" xfId="0" applyFont="1" applyFill="1" applyBorder="1" applyAlignment="1" applyProtection="1">
      <alignment horizontal="left"/>
      <protection hidden="1"/>
    </xf>
    <xf numFmtId="0" fontId="4" fillId="2" borderId="26" xfId="0" applyFont="1" applyFill="1" applyBorder="1" applyAlignment="1" applyProtection="1">
      <alignment horizontal="left"/>
      <protection hidden="1"/>
    </xf>
    <xf numFmtId="0" fontId="4" fillId="2" borderId="8" xfId="0" applyFont="1" applyFill="1" applyBorder="1" applyProtection="1">
      <protection hidden="1"/>
    </xf>
    <xf numFmtId="0" fontId="4" fillId="2" borderId="8" xfId="0" applyFont="1" applyFill="1" applyBorder="1" applyAlignment="1" applyProtection="1">
      <alignment horizontal="left"/>
      <protection hidden="1"/>
    </xf>
    <xf numFmtId="172" fontId="4" fillId="2" borderId="8" xfId="0" applyNumberFormat="1" applyFont="1" applyFill="1" applyBorder="1" applyAlignment="1" applyProtection="1">
      <alignment horizontal="center"/>
      <protection hidden="1"/>
    </xf>
    <xf numFmtId="0" fontId="11" fillId="2" borderId="8" xfId="0" applyFont="1" applyFill="1" applyBorder="1" applyAlignment="1" applyProtection="1">
      <alignment horizontal="center"/>
      <protection hidden="1"/>
    </xf>
    <xf numFmtId="0" fontId="11" fillId="2" borderId="5" xfId="0" applyFont="1" applyFill="1" applyBorder="1" applyAlignment="1" applyProtection="1">
      <alignment horizontal="center"/>
      <protection hidden="1"/>
    </xf>
    <xf numFmtId="0" fontId="4" fillId="2" borderId="28" xfId="0" applyFont="1" applyFill="1" applyBorder="1" applyAlignment="1" applyProtection="1">
      <alignment horizontal="left"/>
      <protection hidden="1"/>
    </xf>
    <xf numFmtId="0" fontId="4" fillId="2" borderId="2" xfId="0" applyFont="1" applyFill="1" applyBorder="1" applyProtection="1">
      <protection hidden="1"/>
    </xf>
    <xf numFmtId="0" fontId="4" fillId="2" borderId="2" xfId="0" applyFont="1" applyFill="1" applyBorder="1" applyAlignment="1" applyProtection="1">
      <alignment horizontal="left"/>
      <protection hidden="1"/>
    </xf>
    <xf numFmtId="172" fontId="4" fillId="2" borderId="2" xfId="0" applyNumberFormat="1" applyFont="1" applyFill="1" applyBorder="1" applyAlignment="1" applyProtection="1">
      <alignment horizontal="center"/>
      <protection hidden="1"/>
    </xf>
    <xf numFmtId="0" fontId="11" fillId="2" borderId="2" xfId="0" applyFont="1" applyFill="1" applyBorder="1" applyAlignment="1" applyProtection="1">
      <alignment horizontal="center"/>
      <protection hidden="1"/>
    </xf>
    <xf numFmtId="0" fontId="11" fillId="2" borderId="4" xfId="0" applyFont="1" applyFill="1" applyBorder="1" applyAlignment="1" applyProtection="1">
      <alignment horizontal="center"/>
      <protection hidden="1"/>
    </xf>
    <xf numFmtId="0" fontId="4" fillId="0" borderId="0" xfId="0" applyFont="1" applyBorder="1" applyAlignment="1" applyProtection="1">
      <alignment horizontal="center"/>
      <protection hidden="1"/>
    </xf>
    <xf numFmtId="0" fontId="14" fillId="0" borderId="23" xfId="0" applyFont="1" applyBorder="1" applyAlignment="1" applyProtection="1">
      <alignment horizontal="left"/>
      <protection hidden="1"/>
    </xf>
    <xf numFmtId="0" fontId="4" fillId="0" borderId="2" xfId="0" applyFont="1" applyBorder="1" applyAlignment="1" applyProtection="1">
      <alignment horizontal="center"/>
      <protection hidden="1"/>
    </xf>
    <xf numFmtId="0" fontId="14" fillId="0" borderId="12" xfId="0" applyFont="1" applyBorder="1" applyAlignment="1" applyProtection="1">
      <alignment horizontal="left"/>
      <protection hidden="1"/>
    </xf>
    <xf numFmtId="0" fontId="0" fillId="0" borderId="0" xfId="0" applyFill="1"/>
    <xf numFmtId="0" fontId="0" fillId="0" borderId="0" xfId="0" applyFill="1" applyAlignment="1">
      <alignment horizontal="center"/>
    </xf>
    <xf numFmtId="0" fontId="0" fillId="0" borderId="0" xfId="0" applyFill="1" applyAlignment="1" applyProtection="1">
      <alignment horizontal="center"/>
      <protection hidden="1"/>
    </xf>
    <xf numFmtId="2" fontId="0" fillId="0" borderId="0" xfId="0" applyNumberFormat="1" applyFill="1" applyAlignment="1" applyProtection="1">
      <alignment horizontal="center"/>
      <protection hidden="1"/>
    </xf>
    <xf numFmtId="0" fontId="0" fillId="0" borderId="0" xfId="0" applyFill="1" applyAlignment="1" applyProtection="1">
      <alignment horizontal="center"/>
      <protection locked="0"/>
    </xf>
    <xf numFmtId="0" fontId="2" fillId="0" borderId="0" xfId="0" applyFont="1" applyFill="1" applyAlignment="1" applyProtection="1">
      <alignment horizontal="center"/>
      <protection locked="0"/>
    </xf>
    <xf numFmtId="0" fontId="5" fillId="0" borderId="18" xfId="0" applyFont="1"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8" borderId="0" xfId="0" applyFill="1" applyAlignment="1" applyProtection="1">
      <alignment horizontal="center"/>
      <protection locked="0"/>
    </xf>
    <xf numFmtId="0" fontId="3" fillId="8" borderId="20" xfId="0" applyFont="1" applyFill="1" applyBorder="1" applyAlignment="1" applyProtection="1">
      <alignment horizontal="center"/>
      <protection hidden="1"/>
    </xf>
    <xf numFmtId="0" fontId="3" fillId="8" borderId="13" xfId="0" applyFont="1" applyFill="1" applyBorder="1" applyAlignment="1" applyProtection="1">
      <alignment horizontal="center"/>
      <protection hidden="1"/>
    </xf>
    <xf numFmtId="0" fontId="0" fillId="8" borderId="13" xfId="0" applyFill="1" applyBorder="1" applyAlignment="1" applyProtection="1">
      <alignment horizontal="center"/>
      <protection hidden="1"/>
    </xf>
    <xf numFmtId="0" fontId="3" fillId="8" borderId="16" xfId="0" applyFont="1" applyFill="1" applyBorder="1" applyAlignment="1" applyProtection="1">
      <alignment horizontal="center"/>
      <protection hidden="1"/>
    </xf>
    <xf numFmtId="0" fontId="4" fillId="8" borderId="13" xfId="0" applyFont="1" applyFill="1" applyBorder="1" applyAlignment="1">
      <alignment horizontal="center"/>
    </xf>
    <xf numFmtId="0" fontId="0" fillId="8" borderId="0" xfId="0" applyFill="1" applyAlignment="1">
      <alignment horizontal="center"/>
    </xf>
    <xf numFmtId="0" fontId="0" fillId="8" borderId="16" xfId="0" applyFill="1" applyBorder="1" applyAlignment="1" applyProtection="1">
      <alignment horizontal="center"/>
      <protection hidden="1"/>
    </xf>
    <xf numFmtId="0" fontId="0" fillId="8" borderId="13" xfId="0" applyFill="1" applyBorder="1" applyAlignment="1">
      <alignment horizontal="center"/>
    </xf>
    <xf numFmtId="0" fontId="0" fillId="8" borderId="0" xfId="0" applyFill="1" applyAlignment="1" applyProtection="1">
      <alignment horizontal="center"/>
      <protection hidden="1"/>
    </xf>
    <xf numFmtId="0" fontId="4" fillId="8" borderId="13" xfId="0" applyFont="1" applyFill="1" applyBorder="1" applyAlignment="1" applyProtection="1">
      <alignment horizontal="center"/>
      <protection locked="0"/>
    </xf>
    <xf numFmtId="0" fontId="0" fillId="8" borderId="13" xfId="0" applyFill="1" applyBorder="1" applyAlignment="1" applyProtection="1">
      <alignment horizontal="center"/>
      <protection locked="0"/>
    </xf>
    <xf numFmtId="0" fontId="4" fillId="10" borderId="8" xfId="0" applyFont="1" applyFill="1" applyBorder="1" applyAlignment="1" applyProtection="1">
      <protection hidden="1"/>
    </xf>
    <xf numFmtId="0" fontId="4" fillId="10" borderId="8" xfId="0" applyNumberFormat="1" applyFont="1" applyFill="1" applyBorder="1" applyAlignment="1" applyProtection="1">
      <alignment horizontal="center"/>
      <protection hidden="1"/>
    </xf>
    <xf numFmtId="165" fontId="0" fillId="10" borderId="8" xfId="0" applyNumberFormat="1" applyFill="1" applyBorder="1" applyAlignment="1" applyProtection="1">
      <alignment horizontal="center"/>
      <protection hidden="1"/>
    </xf>
    <xf numFmtId="0" fontId="4" fillId="10" borderId="8" xfId="0" applyFont="1" applyFill="1" applyBorder="1" applyAlignment="1" applyProtection="1">
      <alignment horizontal="center"/>
      <protection hidden="1"/>
    </xf>
    <xf numFmtId="0" fontId="2" fillId="10" borderId="8" xfId="0" applyFont="1" applyFill="1" applyBorder="1" applyAlignment="1" applyProtection="1">
      <alignment horizontal="center"/>
      <protection hidden="1"/>
    </xf>
    <xf numFmtId="0" fontId="0" fillId="10" borderId="8" xfId="0" applyFill="1" applyBorder="1" applyAlignment="1" applyProtection="1">
      <alignment horizontal="center"/>
      <protection hidden="1"/>
    </xf>
    <xf numFmtId="166" fontId="4" fillId="10" borderId="8" xfId="0" applyNumberFormat="1" applyFont="1" applyFill="1" applyBorder="1" applyAlignment="1" applyProtection="1">
      <alignment horizontal="center"/>
      <protection hidden="1"/>
    </xf>
    <xf numFmtId="167" fontId="4" fillId="10" borderId="5" xfId="0" applyNumberFormat="1" applyFont="1" applyFill="1" applyBorder="1" applyAlignment="1" applyProtection="1">
      <alignment horizontal="center"/>
      <protection hidden="1"/>
    </xf>
    <xf numFmtId="0" fontId="31" fillId="0" borderId="0" xfId="0" applyFont="1" applyAlignment="1" applyProtection="1">
      <alignment horizontal="left" vertical="center"/>
      <protection locked="0"/>
    </xf>
    <xf numFmtId="0" fontId="4" fillId="0" borderId="0" xfId="0" applyFont="1" applyAlignment="1" applyProtection="1">
      <alignment vertical="center"/>
      <protection locked="0"/>
    </xf>
    <xf numFmtId="1"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2" fontId="2" fillId="0" borderId="0" xfId="0" applyNumberFormat="1" applyFont="1" applyAlignment="1" applyProtection="1">
      <alignment horizontal="center" vertical="center"/>
      <protection locked="0"/>
    </xf>
    <xf numFmtId="0" fontId="0" fillId="0" borderId="0" xfId="0" applyAlignment="1">
      <alignment vertical="center"/>
    </xf>
    <xf numFmtId="0" fontId="2" fillId="11" borderId="18" xfId="0" applyNumberFormat="1" applyFont="1" applyFill="1" applyBorder="1" applyAlignment="1" applyProtection="1">
      <alignment horizontal="center" vertical="center"/>
      <protection hidden="1"/>
    </xf>
    <xf numFmtId="0" fontId="2" fillId="11" borderId="18" xfId="0" applyFont="1" applyFill="1" applyBorder="1" applyAlignment="1" applyProtection="1">
      <alignment horizontal="center" vertical="center"/>
      <protection hidden="1"/>
    </xf>
    <xf numFmtId="2" fontId="2" fillId="11" borderId="11" xfId="0" applyNumberFormat="1" applyFont="1" applyFill="1" applyBorder="1" applyAlignment="1" applyProtection="1">
      <alignment horizontal="center" vertical="center"/>
      <protection hidden="1"/>
    </xf>
    <xf numFmtId="0" fontId="2" fillId="0" borderId="0" xfId="0" applyFont="1" applyAlignment="1">
      <alignment vertical="center"/>
    </xf>
    <xf numFmtId="0" fontId="4" fillId="10" borderId="14" xfId="0" applyFont="1" applyFill="1" applyBorder="1" applyAlignment="1" applyProtection="1">
      <protection hidden="1"/>
    </xf>
    <xf numFmtId="169" fontId="4" fillId="5" borderId="3" xfId="0" applyNumberFormat="1" applyFont="1" applyFill="1" applyBorder="1" applyAlignment="1" applyProtection="1">
      <alignment horizontal="left"/>
      <protection hidden="1"/>
    </xf>
    <xf numFmtId="0" fontId="4" fillId="5" borderId="3" xfId="0" applyFont="1" applyFill="1" applyBorder="1" applyAlignment="1" applyProtection="1">
      <alignment horizontal="center"/>
      <protection hidden="1"/>
    </xf>
    <xf numFmtId="0" fontId="4" fillId="5" borderId="4" xfId="0" applyFont="1" applyFill="1" applyBorder="1" applyAlignment="1" applyProtection="1">
      <alignment horizontal="center"/>
      <protection hidden="1"/>
    </xf>
    <xf numFmtId="0" fontId="0" fillId="0" borderId="5"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4" fillId="7" borderId="11" xfId="0" applyFont="1" applyFill="1" applyBorder="1" applyProtection="1">
      <protection locked="0"/>
    </xf>
    <xf numFmtId="0" fontId="4" fillId="0" borderId="3" xfId="0" applyFont="1" applyBorder="1" applyProtection="1">
      <protection locked="0"/>
    </xf>
    <xf numFmtId="0" fontId="4" fillId="5" borderId="31" xfId="0" quotePrefix="1" applyFont="1" applyFill="1" applyBorder="1" applyAlignment="1" applyProtection="1">
      <alignment horizontal="left"/>
      <protection hidden="1"/>
    </xf>
    <xf numFmtId="0" fontId="4" fillId="5" borderId="32" xfId="0" applyFont="1" applyFill="1" applyBorder="1" applyAlignment="1" applyProtection="1">
      <protection hidden="1"/>
    </xf>
    <xf numFmtId="165" fontId="4" fillId="5" borderId="32" xfId="0" applyNumberFormat="1" applyFont="1" applyFill="1" applyBorder="1" applyAlignment="1" applyProtection="1">
      <alignment horizontal="left"/>
      <protection hidden="1"/>
    </xf>
    <xf numFmtId="0" fontId="4" fillId="5" borderId="32" xfId="0" applyFont="1" applyFill="1" applyBorder="1" applyAlignment="1" applyProtection="1">
      <alignment horizontal="center"/>
      <protection hidden="1"/>
    </xf>
    <xf numFmtId="166" fontId="4" fillId="5" borderId="32" xfId="0" applyNumberFormat="1" applyFont="1" applyFill="1" applyBorder="1" applyAlignment="1" applyProtection="1">
      <alignment horizontal="left"/>
      <protection hidden="1"/>
    </xf>
    <xf numFmtId="1" fontId="15" fillId="5" borderId="32" xfId="0" applyNumberFormat="1" applyFont="1" applyFill="1" applyBorder="1" applyAlignment="1" applyProtection="1">
      <alignment horizontal="left"/>
      <protection hidden="1"/>
    </xf>
    <xf numFmtId="169" fontId="4" fillId="5" borderId="33" xfId="0" applyNumberFormat="1" applyFont="1" applyFill="1" applyBorder="1" applyAlignment="1" applyProtection="1">
      <alignment horizontal="left"/>
      <protection hidden="1"/>
    </xf>
    <xf numFmtId="0" fontId="4" fillId="8" borderId="13" xfId="0" applyFont="1" applyFill="1" applyBorder="1" applyAlignment="1" applyProtection="1">
      <alignment horizontal="center"/>
      <protection hidden="1"/>
    </xf>
    <xf numFmtId="0" fontId="4" fillId="0" borderId="0" xfId="0" quotePrefix="1" applyFont="1" applyAlignment="1">
      <alignment horizontal="left"/>
    </xf>
    <xf numFmtId="0" fontId="0" fillId="0" borderId="12" xfId="0" applyBorder="1" applyAlignment="1">
      <alignment horizontal="left" vertical="center"/>
    </xf>
    <xf numFmtId="2" fontId="4" fillId="0" borderId="21" xfId="0" applyNumberFormat="1" applyFont="1" applyBorder="1" applyAlignment="1" applyProtection="1">
      <alignment horizontal="center"/>
      <protection locked="0"/>
    </xf>
    <xf numFmtId="0" fontId="2" fillId="0" borderId="13" xfId="0" applyFont="1" applyBorder="1" applyAlignment="1">
      <alignment vertical="center"/>
    </xf>
    <xf numFmtId="0" fontId="4" fillId="0" borderId="0"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4" fillId="9" borderId="15" xfId="0" applyFont="1" applyFill="1" applyBorder="1" applyAlignment="1" applyProtection="1">
      <alignment horizontal="center" vertical="center" wrapText="1"/>
      <protection locked="0"/>
    </xf>
    <xf numFmtId="0" fontId="0" fillId="9" borderId="15" xfId="0" applyFill="1" applyBorder="1" applyAlignment="1" applyProtection="1">
      <alignment horizontal="center" vertical="center"/>
      <protection locked="0"/>
    </xf>
    <xf numFmtId="0" fontId="0" fillId="9" borderId="15" xfId="0" applyFill="1" applyBorder="1" applyAlignment="1" applyProtection="1">
      <alignment horizontal="center"/>
      <protection locked="0"/>
    </xf>
    <xf numFmtId="0" fontId="4" fillId="0" borderId="15" xfId="0" applyFont="1" applyBorder="1" applyAlignment="1" applyProtection="1">
      <alignment horizontal="center"/>
      <protection locked="0"/>
    </xf>
    <xf numFmtId="0" fontId="0" fillId="0" borderId="15" xfId="0" applyBorder="1" applyAlignment="1" applyProtection="1">
      <alignment horizontal="center"/>
      <protection locked="0"/>
    </xf>
    <xf numFmtId="0" fontId="2" fillId="0" borderId="15" xfId="0" applyFont="1" applyBorder="1" applyAlignment="1" applyProtection="1">
      <alignment horizontal="center"/>
      <protection locked="0"/>
    </xf>
    <xf numFmtId="0" fontId="0" fillId="0" borderId="0" xfId="0" applyFill="1" applyProtection="1">
      <protection locked="0"/>
    </xf>
    <xf numFmtId="0" fontId="4" fillId="0" borderId="0" xfId="0" applyFont="1" applyBorder="1" applyAlignment="1" applyProtection="1">
      <alignment horizontal="center"/>
      <protection locked="0"/>
    </xf>
    <xf numFmtId="0" fontId="2" fillId="0" borderId="12" xfId="0" applyFont="1" applyBorder="1" applyAlignment="1" applyProtection="1">
      <alignment horizontal="left"/>
      <protection hidden="1"/>
    </xf>
    <xf numFmtId="0" fontId="2" fillId="0" borderId="13" xfId="0" applyFont="1" applyBorder="1" applyProtection="1">
      <protection hidden="1"/>
    </xf>
    <xf numFmtId="0" fontId="4" fillId="0" borderId="13" xfId="0" applyFont="1" applyBorder="1" applyAlignment="1" applyProtection="1">
      <alignment horizontal="center"/>
      <protection hidden="1"/>
    </xf>
    <xf numFmtId="0" fontId="2" fillId="11" borderId="18" xfId="0" applyFont="1" applyFill="1" applyBorder="1" applyAlignment="1" applyProtection="1">
      <alignment horizontal="left" vertical="center"/>
      <protection hidden="1"/>
    </xf>
    <xf numFmtId="173" fontId="2" fillId="11" borderId="18" xfId="0" applyNumberFormat="1" applyFont="1" applyFill="1" applyBorder="1" applyAlignment="1" applyProtection="1">
      <alignment horizontal="left" vertical="center"/>
      <protection hidden="1"/>
    </xf>
    <xf numFmtId="0" fontId="3" fillId="0" borderId="29" xfId="0" applyFont="1" applyBorder="1" applyAlignment="1" applyProtection="1">
      <alignment horizontal="center" vertical="center" wrapText="1"/>
      <protection hidden="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3" fillId="0" borderId="20" xfId="0" applyFont="1" applyBorder="1" applyAlignment="1" applyProtection="1">
      <alignment vertical="center"/>
      <protection hidden="1"/>
    </xf>
    <xf numFmtId="0" fontId="0" fillId="0" borderId="13" xfId="0" applyBorder="1" applyAlignment="1">
      <alignment vertical="center"/>
    </xf>
    <xf numFmtId="0" fontId="0" fillId="0" borderId="16" xfId="0" applyBorder="1" applyAlignment="1">
      <alignment vertical="center"/>
    </xf>
    <xf numFmtId="0" fontId="3" fillId="0" borderId="19" xfId="0" applyFont="1" applyBorder="1" applyAlignment="1" applyProtection="1">
      <alignment horizontal="left" vertical="center" wrapText="1"/>
      <protection hidden="1"/>
    </xf>
    <xf numFmtId="0" fontId="0" fillId="0" borderId="12" xfId="0" applyBorder="1" applyAlignment="1">
      <alignment horizontal="left" vertical="center" wrapText="1"/>
    </xf>
    <xf numFmtId="0" fontId="0" fillId="0" borderId="23" xfId="0" applyBorder="1" applyAlignment="1">
      <alignment horizontal="left" vertical="center" wrapText="1"/>
    </xf>
    <xf numFmtId="0" fontId="2" fillId="11" borderId="14" xfId="0" applyFont="1" applyFill="1" applyBorder="1" applyAlignment="1" applyProtection="1">
      <alignment horizontal="left" vertical="center"/>
      <protection hidden="1"/>
    </xf>
    <xf numFmtId="0" fontId="2" fillId="11" borderId="18" xfId="0" applyFont="1" applyFill="1" applyBorder="1" applyAlignment="1" applyProtection="1">
      <alignment vertical="center"/>
      <protection hidden="1"/>
    </xf>
    <xf numFmtId="0" fontId="4" fillId="0" borderId="0" xfId="0" applyFont="1" applyAlignment="1" applyProtection="1">
      <alignment horizontal="center"/>
      <protection locked="0"/>
    </xf>
    <xf numFmtId="0" fontId="0" fillId="0" borderId="0" xfId="0" applyAlignment="1">
      <alignment horizontal="center"/>
    </xf>
    <xf numFmtId="0" fontId="3" fillId="0" borderId="20" xfId="0" applyFont="1" applyBorder="1" applyAlignment="1" applyProtection="1">
      <alignment horizontal="center" vertical="center" wrapText="1"/>
      <protection hidden="1"/>
    </xf>
    <xf numFmtId="0" fontId="14" fillId="0" borderId="13"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3" fillId="0" borderId="20" xfId="0" applyFont="1" applyBorder="1" applyAlignment="1" applyProtection="1">
      <alignment horizontal="center" vertical="distributed" wrapText="1"/>
      <protection hidden="1"/>
    </xf>
    <xf numFmtId="0" fontId="0" fillId="0" borderId="13" xfId="0" applyBorder="1" applyAlignment="1">
      <alignment horizontal="center" vertical="distributed" wrapText="1"/>
    </xf>
    <xf numFmtId="0" fontId="0" fillId="0" borderId="16" xfId="0" applyBorder="1" applyAlignment="1">
      <alignment horizontal="center" vertical="distributed" wrapText="1"/>
    </xf>
    <xf numFmtId="0" fontId="4" fillId="0" borderId="0" xfId="0" applyFont="1" applyAlignment="1" applyProtection="1">
      <alignment horizontal="left"/>
      <protection locked="0"/>
    </xf>
    <xf numFmtId="0" fontId="4" fillId="5" borderId="28" xfId="0" applyFont="1" applyFill="1" applyBorder="1" applyAlignment="1" applyProtection="1">
      <alignment horizontal="left"/>
      <protection hidden="1"/>
    </xf>
    <xf numFmtId="0" fontId="4" fillId="5" borderId="2" xfId="0" applyFont="1" applyFill="1" applyBorder="1" applyAlignment="1" applyProtection="1">
      <alignment horizontal="left"/>
      <protection hidden="1"/>
    </xf>
    <xf numFmtId="0" fontId="4" fillId="0" borderId="22"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20"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4"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19" xfId="0" applyFont="1" applyBorder="1" applyAlignment="1" applyProtection="1">
      <alignment horizontal="left" vertical="center"/>
      <protection hidden="1"/>
    </xf>
    <xf numFmtId="0" fontId="0" fillId="0" borderId="12" xfId="0" applyBorder="1" applyAlignment="1">
      <alignment horizontal="left" vertical="center"/>
    </xf>
    <xf numFmtId="0" fontId="0" fillId="0" borderId="23" xfId="0" applyBorder="1" applyAlignment="1">
      <alignment horizontal="left" vertical="center"/>
    </xf>
    <xf numFmtId="0" fontId="14" fillId="0" borderId="20" xfId="0" applyFont="1" applyBorder="1" applyAlignment="1" applyProtection="1">
      <alignment vertical="center"/>
      <protection hidden="1"/>
    </xf>
    <xf numFmtId="0" fontId="0" fillId="0" borderId="30"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4" fillId="0" borderId="24"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4" xfId="0" applyFont="1" applyBorder="1" applyAlignment="1" applyProtection="1">
      <alignment horizontal="center"/>
      <protection locked="0"/>
    </xf>
    <xf numFmtId="14" fontId="12" fillId="7" borderId="2" xfId="0" applyNumberFormat="1" applyFont="1" applyFill="1" applyBorder="1" applyAlignment="1"/>
    <xf numFmtId="0" fontId="12" fillId="7" borderId="2" xfId="0" applyFont="1" applyFill="1" applyBorder="1" applyAlignment="1"/>
    <xf numFmtId="0" fontId="0" fillId="0" borderId="2" xfId="0" applyBorder="1" applyAlignment="1"/>
    <xf numFmtId="0" fontId="18" fillId="6" borderId="7" xfId="0" applyFont="1" applyFill="1" applyBorder="1" applyAlignment="1">
      <alignment vertical="center"/>
    </xf>
    <xf numFmtId="0" fontId="0" fillId="0" borderId="6" xfId="0" applyBorder="1" applyAlignment="1">
      <alignment vertical="center"/>
    </xf>
    <xf numFmtId="0" fontId="18" fillId="6" borderId="7" xfId="0" applyNumberFormat="1" applyFont="1" applyFill="1" applyBorder="1" applyAlignment="1">
      <alignment vertical="center" wrapText="1"/>
    </xf>
    <xf numFmtId="0" fontId="0" fillId="0" borderId="6" xfId="0" applyBorder="1" applyAlignment="1">
      <alignment vertical="center" wrapText="1"/>
    </xf>
    <xf numFmtId="0" fontId="18" fillId="6" borderId="7" xfId="0" applyFont="1" applyFill="1" applyBorder="1" applyAlignment="1">
      <alignment horizontal="left" vertical="center" wrapText="1"/>
    </xf>
    <xf numFmtId="0" fontId="0" fillId="0" borderId="6" xfId="0" applyBorder="1" applyAlignment="1">
      <alignment horizontal="left" vertical="center" wrapText="1"/>
    </xf>
    <xf numFmtId="14" fontId="0" fillId="7" borderId="2" xfId="0" applyNumberFormat="1" applyFill="1" applyBorder="1" applyAlignment="1">
      <alignment horizontal="left"/>
    </xf>
    <xf numFmtId="0" fontId="0" fillId="0" borderId="2" xfId="0" applyBorder="1" applyAlignment="1">
      <alignment horizontal="left"/>
    </xf>
    <xf numFmtId="0" fontId="4" fillId="7" borderId="18" xfId="0" applyFont="1" applyFill="1" applyBorder="1" applyAlignment="1">
      <alignment horizontal="left"/>
    </xf>
    <xf numFmtId="0" fontId="0" fillId="0" borderId="18" xfId="0" applyBorder="1" applyAlignment="1">
      <alignment horizontal="left"/>
    </xf>
    <xf numFmtId="14" fontId="4" fillId="7" borderId="18" xfId="0" applyNumberFormat="1" applyFont="1" applyFill="1" applyBorder="1" applyAlignment="1">
      <alignment horizontal="left"/>
    </xf>
    <xf numFmtId="0" fontId="18" fillId="6" borderId="7" xfId="0" applyFont="1" applyFill="1" applyBorder="1" applyAlignment="1">
      <alignment wrapText="1"/>
    </xf>
    <xf numFmtId="0" fontId="0" fillId="0" borderId="6" xfId="0" applyBorder="1" applyAlignment="1">
      <alignment wrapText="1"/>
    </xf>
  </cellXfs>
  <cellStyles count="2">
    <cellStyle name="Datum" xfId="1"/>
    <cellStyle name="Standard" xfId="0" builtinId="0"/>
  </cellStyles>
  <dxfs count="3">
    <dxf>
      <font>
        <b/>
        <i val="0"/>
        <condense val="0"/>
        <extend val="0"/>
        <color indexed="10"/>
      </font>
    </dxf>
    <dxf>
      <font>
        <b/>
        <i val="0"/>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EEEE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7AF"/>
      <rgbColor rgb="003366FF"/>
      <rgbColor rgb="0033CCCC"/>
      <rgbColor rgb="0099CC00"/>
      <rgbColor rgb="00FFCC00"/>
      <rgbColor rgb="00FF9900"/>
      <rgbColor rgb="00FF6600"/>
      <rgbColor rgb="00666699"/>
      <rgbColor rgb="00969696"/>
      <rgbColor rgb="00003366"/>
      <rgbColor rgb="00C5FFC5"/>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9525</xdr:colOff>
          <xdr:row>4</xdr:row>
          <xdr:rowOff>0</xdr:rowOff>
        </xdr:from>
        <xdr:to>
          <xdr:col>10</xdr:col>
          <xdr:colOff>0</xdr:colOff>
          <xdr:row>5</xdr:row>
          <xdr:rowOff>19050</xdr:rowOff>
        </xdr:to>
        <xdr:sp macro="" textlink="">
          <xdr:nvSpPr>
            <xdr:cNvPr id="4102" name="ComboBox1" hidden="1">
              <a:extLst>
                <a:ext uri="{63B3BB69-23CF-44E3-9099-C40C66FF867C}">
                  <a14:compatExt spid="_x0000_s4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P146"/>
  <sheetViews>
    <sheetView tabSelected="1" zoomScale="115" zoomScaleNormal="115" workbookViewId="0">
      <selection activeCell="F1" sqref="F1"/>
    </sheetView>
  </sheetViews>
  <sheetFormatPr baseColWidth="10" defaultRowHeight="12.75" x14ac:dyDescent="0.2"/>
  <cols>
    <col min="1" max="1" width="5.85546875" style="2" customWidth="1"/>
    <col min="2" max="2" width="27.7109375" customWidth="1"/>
    <col min="3" max="3" width="11.7109375" style="1" customWidth="1"/>
    <col min="4" max="4" width="13.28515625" style="1" bestFit="1" customWidth="1"/>
    <col min="5" max="5" width="13.7109375" style="168" hidden="1" customWidth="1"/>
    <col min="6" max="6" width="12.7109375" style="1" customWidth="1"/>
    <col min="7" max="7" width="17.42578125" style="168" hidden="1" customWidth="1"/>
    <col min="8" max="8" width="10.5703125" style="168" hidden="1" customWidth="1"/>
    <col min="9" max="9" width="11.7109375" style="1" customWidth="1"/>
    <col min="10" max="10" width="12.7109375" style="3" customWidth="1"/>
    <col min="12" max="12" width="21.140625" style="49" customWidth="1"/>
    <col min="13" max="13" width="17.140625" style="49" customWidth="1"/>
    <col min="14" max="14" width="13.7109375" style="49" customWidth="1"/>
  </cols>
  <sheetData>
    <row r="1" spans="1:16" ht="15.75" x14ac:dyDescent="0.25">
      <c r="A1" s="48" t="s">
        <v>68</v>
      </c>
      <c r="B1" s="44"/>
      <c r="C1" s="79"/>
      <c r="D1" s="46"/>
      <c r="E1" s="46"/>
      <c r="F1" s="95"/>
      <c r="G1" s="173"/>
      <c r="H1" s="173"/>
      <c r="I1" s="86"/>
      <c r="J1" s="87"/>
    </row>
    <row r="2" spans="1:16" ht="15.75" x14ac:dyDescent="0.25">
      <c r="A2" s="45"/>
      <c r="B2" s="44"/>
      <c r="C2" s="80"/>
      <c r="D2" s="46"/>
      <c r="E2" s="46"/>
      <c r="F2" s="46"/>
      <c r="G2" s="46"/>
      <c r="H2" s="46"/>
      <c r="I2" s="46"/>
      <c r="J2" s="47"/>
    </row>
    <row r="3" spans="1:16" ht="15" x14ac:dyDescent="0.25">
      <c r="A3" s="48" t="s">
        <v>69</v>
      </c>
      <c r="B3" s="49"/>
      <c r="C3" s="54"/>
      <c r="D3" s="51"/>
      <c r="E3" s="171"/>
      <c r="F3" s="95"/>
      <c r="G3" s="174"/>
      <c r="H3" s="174"/>
      <c r="I3" s="88"/>
      <c r="J3" s="89"/>
    </row>
    <row r="4" spans="1:16" x14ac:dyDescent="0.2">
      <c r="A4" s="50"/>
      <c r="B4" s="49"/>
      <c r="C4" s="54"/>
      <c r="D4" s="51"/>
      <c r="E4" s="171"/>
      <c r="F4" s="51"/>
      <c r="G4" s="171"/>
      <c r="H4" s="171"/>
      <c r="I4" s="51"/>
      <c r="J4" s="52"/>
    </row>
    <row r="5" spans="1:16" ht="15.95" customHeight="1" x14ac:dyDescent="0.25">
      <c r="A5" s="48" t="s">
        <v>70</v>
      </c>
      <c r="B5" s="48"/>
      <c r="C5" s="51"/>
      <c r="D5" s="54"/>
      <c r="E5" s="172"/>
      <c r="F5" s="54"/>
      <c r="G5" s="172"/>
      <c r="H5" s="172"/>
      <c r="I5" s="54"/>
      <c r="J5" s="55"/>
    </row>
    <row r="6" spans="1:16" ht="15.95" customHeight="1" x14ac:dyDescent="0.2">
      <c r="A6" s="256"/>
      <c r="B6" s="256"/>
      <c r="C6" s="257"/>
      <c r="D6" s="257"/>
      <c r="E6" s="172"/>
      <c r="F6" s="54"/>
      <c r="G6" s="172"/>
      <c r="H6" s="172"/>
      <c r="I6" s="54"/>
      <c r="J6" s="55"/>
      <c r="K6" s="91"/>
      <c r="L6" s="92"/>
      <c r="M6" s="92"/>
      <c r="N6" s="92"/>
      <c r="O6" s="92"/>
      <c r="P6" s="93"/>
    </row>
    <row r="7" spans="1:16" s="202" customFormat="1" ht="14.25" x14ac:dyDescent="0.2">
      <c r="A7" s="195" t="s">
        <v>82</v>
      </c>
      <c r="B7" s="196"/>
      <c r="C7" s="197"/>
      <c r="D7" s="198"/>
      <c r="E7" s="199"/>
      <c r="F7" s="200"/>
      <c r="G7" s="199"/>
      <c r="H7" s="199"/>
      <c r="I7" s="200"/>
      <c r="J7" s="201"/>
      <c r="L7" s="196" t="s">
        <v>98</v>
      </c>
      <c r="M7" s="230"/>
      <c r="N7" s="230"/>
    </row>
    <row r="8" spans="1:16" s="206" customFormat="1" x14ac:dyDescent="0.2">
      <c r="A8" s="254" t="s">
        <v>71</v>
      </c>
      <c r="B8" s="255"/>
      <c r="C8" s="203">
        <f>MAX(A14:A120)</f>
        <v>0</v>
      </c>
      <c r="D8" s="244">
        <f>ROUNDDOWN(IF(C8&gt;0,VLOOKUP(C8,A10:J120,9),0),0)</f>
        <v>0</v>
      </c>
      <c r="E8" s="203"/>
      <c r="F8" s="243" t="s">
        <v>112</v>
      </c>
      <c r="G8" s="204"/>
      <c r="H8" s="204"/>
      <c r="I8" s="243">
        <f>IF(OR(ckatselection="Kindergarten / Primar",ckatselection="Musiklehrperson ohne Diplom"),VLOOKUP(D8,Datenblatt!A2:B42,2),VLOOKUP(D8,Datenblatt!C2:D42,2))</f>
        <v>0</v>
      </c>
      <c r="J8" s="205"/>
      <c r="L8" s="231" t="s">
        <v>99</v>
      </c>
      <c r="M8" s="231"/>
      <c r="N8" s="231"/>
    </row>
    <row r="9" spans="1:16" x14ac:dyDescent="0.2">
      <c r="A9" s="207" t="s">
        <v>72</v>
      </c>
      <c r="B9" s="187"/>
      <c r="C9" s="188">
        <f>MAX(A16:A120)</f>
        <v>0</v>
      </c>
      <c r="D9" s="189" t="str">
        <f>IF(A16&gt;0,VLOOKUP(C8,A10:J120,10),"")</f>
        <v/>
      </c>
      <c r="E9" s="188"/>
      <c r="F9" s="190" t="s">
        <v>17</v>
      </c>
      <c r="G9" s="191"/>
      <c r="H9" s="192"/>
      <c r="I9" s="193" t="str">
        <f>IF(C9&gt;0,ROUNDDOWN(D9,0),"")</f>
        <v/>
      </c>
      <c r="J9" s="194" t="str">
        <f>IF(C9&gt;0,D9*12-I9*12,"")</f>
        <v/>
      </c>
    </row>
    <row r="10" spans="1:16" ht="24" x14ac:dyDescent="0.2">
      <c r="A10" s="251" t="s">
        <v>0</v>
      </c>
      <c r="B10" s="248" t="s">
        <v>1</v>
      </c>
      <c r="C10" s="258" t="s">
        <v>85</v>
      </c>
      <c r="D10" s="258" t="s">
        <v>83</v>
      </c>
      <c r="E10" s="177" t="s">
        <v>3</v>
      </c>
      <c r="F10" s="263" t="s">
        <v>84</v>
      </c>
      <c r="G10" s="177" t="s">
        <v>6</v>
      </c>
      <c r="H10" s="176" t="s">
        <v>5</v>
      </c>
      <c r="I10" s="258" t="s">
        <v>91</v>
      </c>
      <c r="J10" s="245" t="s">
        <v>92</v>
      </c>
      <c r="L10" s="232" t="s">
        <v>111</v>
      </c>
      <c r="M10" s="232" t="s">
        <v>21</v>
      </c>
      <c r="N10" s="233" t="s">
        <v>77</v>
      </c>
    </row>
    <row r="11" spans="1:16" x14ac:dyDescent="0.2">
      <c r="A11" s="252"/>
      <c r="B11" s="249"/>
      <c r="C11" s="259"/>
      <c r="D11" s="261"/>
      <c r="E11" s="177" t="s">
        <v>4</v>
      </c>
      <c r="F11" s="264"/>
      <c r="G11" s="177" t="s">
        <v>7</v>
      </c>
      <c r="H11" s="177" t="s">
        <v>2</v>
      </c>
      <c r="I11" s="261"/>
      <c r="J11" s="246"/>
      <c r="L11" s="234"/>
      <c r="M11" s="234"/>
      <c r="N11" s="234">
        <f>ROUNDUP((1906/100*L11)/12*M11,0)</f>
        <v>0</v>
      </c>
    </row>
    <row r="12" spans="1:16" x14ac:dyDescent="0.2">
      <c r="A12" s="252"/>
      <c r="B12" s="249"/>
      <c r="C12" s="259"/>
      <c r="D12" s="261"/>
      <c r="E12" s="184"/>
      <c r="F12" s="264"/>
      <c r="G12" s="177" t="s">
        <v>8</v>
      </c>
      <c r="H12" s="178"/>
      <c r="I12" s="261"/>
      <c r="J12" s="246"/>
      <c r="L12" s="234"/>
      <c r="M12" s="234"/>
      <c r="N12" s="234">
        <f t="shared" ref="N12:N14" si="0">ROUNDUP((1906/100*L12)/12*M12,0)</f>
        <v>0</v>
      </c>
    </row>
    <row r="13" spans="1:16" x14ac:dyDescent="0.2">
      <c r="A13" s="252"/>
      <c r="B13" s="249"/>
      <c r="C13" s="259"/>
      <c r="D13" s="261"/>
      <c r="E13" s="177"/>
      <c r="F13" s="264"/>
      <c r="G13" s="177" t="s">
        <v>9</v>
      </c>
      <c r="H13" s="177"/>
      <c r="I13" s="261"/>
      <c r="J13" s="246"/>
      <c r="L13" s="234"/>
      <c r="M13" s="234"/>
      <c r="N13" s="234">
        <f t="shared" si="0"/>
        <v>0</v>
      </c>
    </row>
    <row r="14" spans="1:16" x14ac:dyDescent="0.2">
      <c r="A14" s="253"/>
      <c r="B14" s="250"/>
      <c r="C14" s="260"/>
      <c r="D14" s="262"/>
      <c r="E14" s="179"/>
      <c r="F14" s="265"/>
      <c r="G14" s="182"/>
      <c r="H14" s="179"/>
      <c r="I14" s="262"/>
      <c r="J14" s="247"/>
      <c r="L14" s="234"/>
      <c r="M14" s="234"/>
      <c r="N14" s="234">
        <f t="shared" si="0"/>
        <v>0</v>
      </c>
    </row>
    <row r="15" spans="1:16" x14ac:dyDescent="0.2">
      <c r="A15" s="240"/>
      <c r="B15" s="241" t="s">
        <v>110</v>
      </c>
      <c r="C15" s="242"/>
      <c r="D15" s="242"/>
      <c r="E15" s="223"/>
      <c r="F15" s="242"/>
      <c r="G15" s="223"/>
      <c r="H15" s="223"/>
      <c r="I15" s="239"/>
      <c r="J15" s="226"/>
      <c r="L15" s="235" t="s">
        <v>78</v>
      </c>
      <c r="M15" s="236">
        <f>SUM(M11:M14)</f>
        <v>0</v>
      </c>
      <c r="N15" s="237">
        <f>SUM(N11:N14)</f>
        <v>0</v>
      </c>
    </row>
    <row r="16" spans="1:16" ht="12.75" customHeight="1" x14ac:dyDescent="0.2">
      <c r="A16" s="58"/>
      <c r="B16" s="59"/>
      <c r="C16" s="60"/>
      <c r="D16" s="60"/>
      <c r="E16" s="185">
        <f>D16</f>
        <v>0</v>
      </c>
      <c r="F16" s="60"/>
      <c r="G16" s="180">
        <f>IF(F15&gt;5.9,0.5,0)</f>
        <v>0</v>
      </c>
      <c r="H16" s="180" t="str">
        <f>IF(A16&gt;0,IF(AND(F16&gt;0,D16&gt;0),FALSE,IF(A16&gt;0,1+I15,0)),"")</f>
        <v/>
      </c>
      <c r="I16" s="126" t="str">
        <f>IF(AND(F16&gt;0,D16&gt;0),FALSE,IF(A16&gt;0,IF(I15&gt;0,I15,H16),""))</f>
        <v/>
      </c>
      <c r="J16" s="127" t="str">
        <f>IF(A16&gt;0,1/12*C16+J15,"")</f>
        <v/>
      </c>
    </row>
    <row r="17" spans="1:10" ht="12.75" customHeight="1" x14ac:dyDescent="0.2">
      <c r="A17" s="58"/>
      <c r="B17" s="59"/>
      <c r="C17" s="60"/>
      <c r="D17" s="60"/>
      <c r="E17" s="186">
        <f>IF(E16&gt;699,D17,D17+E16)</f>
        <v>0</v>
      </c>
      <c r="F17" s="60"/>
      <c r="G17" s="183">
        <f t="shared" ref="G17:G80" si="1">IF(F16&gt;5.9,0.5,0)</f>
        <v>0</v>
      </c>
      <c r="H17" s="180" t="b">
        <f>IF(A17&lt;&gt;A16,IF(AND(F17&gt;0,D17&gt;0),FALSE,IF(E16&gt;699,1+I16,I16+G17)))</f>
        <v>0</v>
      </c>
      <c r="I17" s="126" t="str">
        <f>IF(A17&gt;0,H17,"")</f>
        <v/>
      </c>
      <c r="J17" s="127" t="str">
        <f t="shared" ref="J17:J52" si="2">IF(A17&gt;0,1/12*C17+J16,"")</f>
        <v/>
      </c>
    </row>
    <row r="18" spans="1:10" ht="12.75" customHeight="1" x14ac:dyDescent="0.2">
      <c r="A18" s="58"/>
      <c r="B18" s="59"/>
      <c r="C18" s="60"/>
      <c r="D18" s="60"/>
      <c r="E18" s="186">
        <f>IF(E17&gt;699,D18,D18+E17)</f>
        <v>0</v>
      </c>
      <c r="F18" s="60"/>
      <c r="G18" s="183">
        <f t="shared" si="1"/>
        <v>0</v>
      </c>
      <c r="H18" s="180" t="b">
        <f t="shared" ref="H18:H81" si="3">IF(A18&lt;&gt;A17,IF(AND(F18&gt;0,D18&gt;0),FALSE,IF(E17&gt;699,1+I17,I17+G18)))</f>
        <v>0</v>
      </c>
      <c r="I18" s="126" t="str">
        <f>IF(A18&gt;0,H18,"")</f>
        <v/>
      </c>
      <c r="J18" s="127" t="str">
        <f t="shared" si="2"/>
        <v/>
      </c>
    </row>
    <row r="19" spans="1:10" ht="12.75" customHeight="1" x14ac:dyDescent="0.2">
      <c r="A19" s="58"/>
      <c r="B19" s="59"/>
      <c r="C19" s="60"/>
      <c r="D19" s="60"/>
      <c r="E19" s="186">
        <f t="shared" ref="E19:E81" si="4">IF(E18&gt;699,D19,D19+E18)</f>
        <v>0</v>
      </c>
      <c r="F19" s="60"/>
      <c r="G19" s="183">
        <f t="shared" si="1"/>
        <v>0</v>
      </c>
      <c r="H19" s="180" t="b">
        <f t="shared" si="3"/>
        <v>0</v>
      </c>
      <c r="I19" s="126" t="str">
        <f>IF(A19&gt;0,H19,"")</f>
        <v/>
      </c>
      <c r="J19" s="127" t="str">
        <f t="shared" si="2"/>
        <v/>
      </c>
    </row>
    <row r="20" spans="1:10" ht="12.75" customHeight="1" x14ac:dyDescent="0.2">
      <c r="A20" s="58"/>
      <c r="B20" s="59"/>
      <c r="C20" s="60"/>
      <c r="D20" s="60"/>
      <c r="E20" s="186">
        <f t="shared" si="4"/>
        <v>0</v>
      </c>
      <c r="F20" s="60"/>
      <c r="G20" s="183">
        <f t="shared" si="1"/>
        <v>0</v>
      </c>
      <c r="H20" s="180" t="b">
        <f t="shared" si="3"/>
        <v>0</v>
      </c>
      <c r="I20" s="126" t="str">
        <f t="shared" ref="I20:I83" si="5">IF(A20&gt;0,H20,"")</f>
        <v/>
      </c>
      <c r="J20" s="127" t="str">
        <f t="shared" si="2"/>
        <v/>
      </c>
    </row>
    <row r="21" spans="1:10" ht="12.75" customHeight="1" x14ac:dyDescent="0.2">
      <c r="A21" s="58"/>
      <c r="B21" s="59"/>
      <c r="C21" s="60"/>
      <c r="D21" s="60"/>
      <c r="E21" s="186">
        <f t="shared" si="4"/>
        <v>0</v>
      </c>
      <c r="F21" s="60"/>
      <c r="G21" s="183">
        <f t="shared" si="1"/>
        <v>0</v>
      </c>
      <c r="H21" s="180" t="b">
        <f t="shared" si="3"/>
        <v>0</v>
      </c>
      <c r="I21" s="126" t="str">
        <f t="shared" si="5"/>
        <v/>
      </c>
      <c r="J21" s="127" t="str">
        <f t="shared" si="2"/>
        <v/>
      </c>
    </row>
    <row r="22" spans="1:10" ht="12.75" customHeight="1" x14ac:dyDescent="0.2">
      <c r="A22" s="58"/>
      <c r="B22" s="59"/>
      <c r="C22" s="60"/>
      <c r="D22" s="60"/>
      <c r="E22" s="186">
        <f t="shared" si="4"/>
        <v>0</v>
      </c>
      <c r="F22" s="60"/>
      <c r="G22" s="183">
        <f t="shared" si="1"/>
        <v>0</v>
      </c>
      <c r="H22" s="180" t="b">
        <f t="shared" si="3"/>
        <v>0</v>
      </c>
      <c r="I22" s="126" t="str">
        <f t="shared" si="5"/>
        <v/>
      </c>
      <c r="J22" s="127" t="str">
        <f t="shared" si="2"/>
        <v/>
      </c>
    </row>
    <row r="23" spans="1:10" ht="12.75" customHeight="1" x14ac:dyDescent="0.2">
      <c r="A23" s="58"/>
      <c r="B23" s="59"/>
      <c r="C23" s="60"/>
      <c r="D23" s="60"/>
      <c r="E23" s="186">
        <f t="shared" si="4"/>
        <v>0</v>
      </c>
      <c r="F23" s="60"/>
      <c r="G23" s="183">
        <f t="shared" si="1"/>
        <v>0</v>
      </c>
      <c r="H23" s="180" t="b">
        <f t="shared" si="3"/>
        <v>0</v>
      </c>
      <c r="I23" s="126" t="str">
        <f t="shared" si="5"/>
        <v/>
      </c>
      <c r="J23" s="127" t="str">
        <f t="shared" si="2"/>
        <v/>
      </c>
    </row>
    <row r="24" spans="1:10" ht="12.75" customHeight="1" x14ac:dyDescent="0.2">
      <c r="A24" s="58"/>
      <c r="B24" s="59"/>
      <c r="C24" s="60"/>
      <c r="D24" s="60"/>
      <c r="E24" s="186">
        <f t="shared" si="4"/>
        <v>0</v>
      </c>
      <c r="F24" s="60"/>
      <c r="G24" s="183">
        <f t="shared" si="1"/>
        <v>0</v>
      </c>
      <c r="H24" s="180" t="b">
        <f t="shared" si="3"/>
        <v>0</v>
      </c>
      <c r="I24" s="126" t="str">
        <f t="shared" si="5"/>
        <v/>
      </c>
      <c r="J24" s="127" t="str">
        <f t="shared" si="2"/>
        <v/>
      </c>
    </row>
    <row r="25" spans="1:10" ht="12.75" customHeight="1" x14ac:dyDescent="0.2">
      <c r="A25" s="58"/>
      <c r="B25" s="59"/>
      <c r="C25" s="60"/>
      <c r="D25" s="60"/>
      <c r="E25" s="186">
        <f t="shared" si="4"/>
        <v>0</v>
      </c>
      <c r="F25" s="60"/>
      <c r="G25" s="183">
        <f t="shared" si="1"/>
        <v>0</v>
      </c>
      <c r="H25" s="180" t="b">
        <f t="shared" si="3"/>
        <v>0</v>
      </c>
      <c r="I25" s="126" t="str">
        <f t="shared" si="5"/>
        <v/>
      </c>
      <c r="J25" s="127" t="str">
        <f t="shared" si="2"/>
        <v/>
      </c>
    </row>
    <row r="26" spans="1:10" ht="12.75" customHeight="1" x14ac:dyDescent="0.2">
      <c r="A26" s="58"/>
      <c r="B26" s="59"/>
      <c r="C26" s="60"/>
      <c r="D26" s="60"/>
      <c r="E26" s="186">
        <f t="shared" si="4"/>
        <v>0</v>
      </c>
      <c r="F26" s="60"/>
      <c r="G26" s="183">
        <f t="shared" si="1"/>
        <v>0</v>
      </c>
      <c r="H26" s="180" t="b">
        <f t="shared" si="3"/>
        <v>0</v>
      </c>
      <c r="I26" s="126" t="str">
        <f t="shared" si="5"/>
        <v/>
      </c>
      <c r="J26" s="127" t="str">
        <f t="shared" si="2"/>
        <v/>
      </c>
    </row>
    <row r="27" spans="1:10" ht="12.75" customHeight="1" x14ac:dyDescent="0.2">
      <c r="A27" s="58"/>
      <c r="B27" s="59"/>
      <c r="C27" s="60"/>
      <c r="D27" s="60"/>
      <c r="E27" s="186">
        <f t="shared" si="4"/>
        <v>0</v>
      </c>
      <c r="F27" s="60"/>
      <c r="G27" s="183">
        <f t="shared" si="1"/>
        <v>0</v>
      </c>
      <c r="H27" s="180" t="b">
        <f t="shared" si="3"/>
        <v>0</v>
      </c>
      <c r="I27" s="126" t="str">
        <f t="shared" si="5"/>
        <v/>
      </c>
      <c r="J27" s="127" t="str">
        <f t="shared" si="2"/>
        <v/>
      </c>
    </row>
    <row r="28" spans="1:10" ht="12.75" customHeight="1" x14ac:dyDescent="0.2">
      <c r="A28" s="58"/>
      <c r="B28" s="59"/>
      <c r="C28" s="60"/>
      <c r="D28" s="60"/>
      <c r="E28" s="186">
        <f t="shared" si="4"/>
        <v>0</v>
      </c>
      <c r="F28" s="60"/>
      <c r="G28" s="183">
        <f t="shared" si="1"/>
        <v>0</v>
      </c>
      <c r="H28" s="180" t="b">
        <f t="shared" si="3"/>
        <v>0</v>
      </c>
      <c r="I28" s="126" t="str">
        <f t="shared" si="5"/>
        <v/>
      </c>
      <c r="J28" s="127" t="str">
        <f t="shared" si="2"/>
        <v/>
      </c>
    </row>
    <row r="29" spans="1:10" ht="12.75" customHeight="1" x14ac:dyDescent="0.2">
      <c r="A29" s="58"/>
      <c r="B29" s="59"/>
      <c r="C29" s="60"/>
      <c r="D29" s="60"/>
      <c r="E29" s="186">
        <f t="shared" si="4"/>
        <v>0</v>
      </c>
      <c r="F29" s="60"/>
      <c r="G29" s="183">
        <f t="shared" si="1"/>
        <v>0</v>
      </c>
      <c r="H29" s="180" t="b">
        <f t="shared" si="3"/>
        <v>0</v>
      </c>
      <c r="I29" s="126" t="str">
        <f t="shared" si="5"/>
        <v/>
      </c>
      <c r="J29" s="127" t="str">
        <f t="shared" si="2"/>
        <v/>
      </c>
    </row>
    <row r="30" spans="1:10" ht="12.75" customHeight="1" x14ac:dyDescent="0.2">
      <c r="A30" s="58"/>
      <c r="B30" s="59"/>
      <c r="C30" s="60"/>
      <c r="D30" s="60"/>
      <c r="E30" s="186">
        <f t="shared" si="4"/>
        <v>0</v>
      </c>
      <c r="F30" s="60"/>
      <c r="G30" s="183">
        <f t="shared" si="1"/>
        <v>0</v>
      </c>
      <c r="H30" s="180" t="b">
        <f t="shared" si="3"/>
        <v>0</v>
      </c>
      <c r="I30" s="126" t="str">
        <f t="shared" si="5"/>
        <v/>
      </c>
      <c r="J30" s="127" t="str">
        <f t="shared" si="2"/>
        <v/>
      </c>
    </row>
    <row r="31" spans="1:10" ht="12.75" customHeight="1" x14ac:dyDescent="0.2">
      <c r="A31" s="58"/>
      <c r="B31" s="59"/>
      <c r="C31" s="60"/>
      <c r="D31" s="60"/>
      <c r="E31" s="186">
        <f t="shared" si="4"/>
        <v>0</v>
      </c>
      <c r="F31" s="60"/>
      <c r="G31" s="183">
        <f t="shared" si="1"/>
        <v>0</v>
      </c>
      <c r="H31" s="180" t="b">
        <f t="shared" si="3"/>
        <v>0</v>
      </c>
      <c r="I31" s="126" t="str">
        <f t="shared" si="5"/>
        <v/>
      </c>
      <c r="J31" s="127" t="str">
        <f t="shared" si="2"/>
        <v/>
      </c>
    </row>
    <row r="32" spans="1:10" ht="12.75" customHeight="1" x14ac:dyDescent="0.2">
      <c r="A32" s="58"/>
      <c r="B32" s="59"/>
      <c r="C32" s="60"/>
      <c r="D32" s="60"/>
      <c r="E32" s="186">
        <f t="shared" si="4"/>
        <v>0</v>
      </c>
      <c r="F32" s="61"/>
      <c r="G32" s="183">
        <f t="shared" si="1"/>
        <v>0</v>
      </c>
      <c r="H32" s="180" t="b">
        <f t="shared" si="3"/>
        <v>0</v>
      </c>
      <c r="I32" s="126" t="str">
        <f t="shared" si="5"/>
        <v/>
      </c>
      <c r="J32" s="127" t="str">
        <f t="shared" si="2"/>
        <v/>
      </c>
    </row>
    <row r="33" spans="1:10" ht="12.75" customHeight="1" x14ac:dyDescent="0.2">
      <c r="A33" s="58"/>
      <c r="B33" s="59"/>
      <c r="C33" s="60"/>
      <c r="D33" s="60"/>
      <c r="E33" s="186">
        <f t="shared" si="4"/>
        <v>0</v>
      </c>
      <c r="F33" s="61"/>
      <c r="G33" s="183">
        <f t="shared" si="1"/>
        <v>0</v>
      </c>
      <c r="H33" s="180" t="b">
        <f t="shared" si="3"/>
        <v>0</v>
      </c>
      <c r="I33" s="126" t="str">
        <f t="shared" si="5"/>
        <v/>
      </c>
      <c r="J33" s="127" t="str">
        <f t="shared" si="2"/>
        <v/>
      </c>
    </row>
    <row r="34" spans="1:10" ht="12.75" customHeight="1" x14ac:dyDescent="0.2">
      <c r="A34" s="58"/>
      <c r="B34" s="59"/>
      <c r="C34" s="60"/>
      <c r="D34" s="60"/>
      <c r="E34" s="186">
        <f t="shared" si="4"/>
        <v>0</v>
      </c>
      <c r="F34" s="61"/>
      <c r="G34" s="183">
        <f t="shared" si="1"/>
        <v>0</v>
      </c>
      <c r="H34" s="180" t="b">
        <f t="shared" si="3"/>
        <v>0</v>
      </c>
      <c r="I34" s="126" t="str">
        <f t="shared" si="5"/>
        <v/>
      </c>
      <c r="J34" s="127" t="str">
        <f t="shared" si="2"/>
        <v/>
      </c>
    </row>
    <row r="35" spans="1:10" ht="12.75" customHeight="1" x14ac:dyDescent="0.2">
      <c r="A35" s="58"/>
      <c r="B35" s="59"/>
      <c r="C35" s="60"/>
      <c r="D35" s="60"/>
      <c r="E35" s="186">
        <f t="shared" si="4"/>
        <v>0</v>
      </c>
      <c r="F35" s="61"/>
      <c r="G35" s="183">
        <f t="shared" si="1"/>
        <v>0</v>
      </c>
      <c r="H35" s="180" t="b">
        <f t="shared" si="3"/>
        <v>0</v>
      </c>
      <c r="I35" s="126" t="str">
        <f t="shared" si="5"/>
        <v/>
      </c>
      <c r="J35" s="127" t="str">
        <f t="shared" si="2"/>
        <v/>
      </c>
    </row>
    <row r="36" spans="1:10" ht="12.75" customHeight="1" x14ac:dyDescent="0.2">
      <c r="A36" s="58"/>
      <c r="B36" s="59"/>
      <c r="C36" s="60"/>
      <c r="D36" s="60"/>
      <c r="E36" s="186">
        <f t="shared" si="4"/>
        <v>0</v>
      </c>
      <c r="F36" s="61"/>
      <c r="G36" s="183">
        <f t="shared" si="1"/>
        <v>0</v>
      </c>
      <c r="H36" s="180" t="b">
        <f t="shared" si="3"/>
        <v>0</v>
      </c>
      <c r="I36" s="126" t="str">
        <f t="shared" si="5"/>
        <v/>
      </c>
      <c r="J36" s="127" t="str">
        <f t="shared" si="2"/>
        <v/>
      </c>
    </row>
    <row r="37" spans="1:10" ht="12.75" customHeight="1" x14ac:dyDescent="0.2">
      <c r="A37" s="58"/>
      <c r="B37" s="59"/>
      <c r="C37" s="60"/>
      <c r="D37" s="60"/>
      <c r="E37" s="186">
        <f t="shared" si="4"/>
        <v>0</v>
      </c>
      <c r="F37" s="61"/>
      <c r="G37" s="183">
        <f t="shared" si="1"/>
        <v>0</v>
      </c>
      <c r="H37" s="180" t="b">
        <f t="shared" si="3"/>
        <v>0</v>
      </c>
      <c r="I37" s="126" t="str">
        <f t="shared" si="5"/>
        <v/>
      </c>
      <c r="J37" s="127" t="str">
        <f t="shared" si="2"/>
        <v/>
      </c>
    </row>
    <row r="38" spans="1:10" ht="12.75" customHeight="1" x14ac:dyDescent="0.2">
      <c r="A38" s="58"/>
      <c r="B38" s="59"/>
      <c r="C38" s="60"/>
      <c r="D38" s="60"/>
      <c r="E38" s="186">
        <f t="shared" si="4"/>
        <v>0</v>
      </c>
      <c r="F38" s="61"/>
      <c r="G38" s="183">
        <f t="shared" si="1"/>
        <v>0</v>
      </c>
      <c r="H38" s="180" t="b">
        <f t="shared" si="3"/>
        <v>0</v>
      </c>
      <c r="I38" s="126" t="str">
        <f t="shared" si="5"/>
        <v/>
      </c>
      <c r="J38" s="127" t="str">
        <f t="shared" si="2"/>
        <v/>
      </c>
    </row>
    <row r="39" spans="1:10" ht="12.75" customHeight="1" x14ac:dyDescent="0.2">
      <c r="A39" s="58"/>
      <c r="B39" s="59"/>
      <c r="C39" s="60"/>
      <c r="D39" s="60"/>
      <c r="E39" s="186">
        <f t="shared" si="4"/>
        <v>0</v>
      </c>
      <c r="F39" s="61"/>
      <c r="G39" s="183">
        <f t="shared" si="1"/>
        <v>0</v>
      </c>
      <c r="H39" s="180" t="b">
        <f t="shared" si="3"/>
        <v>0</v>
      </c>
      <c r="I39" s="126" t="str">
        <f t="shared" si="5"/>
        <v/>
      </c>
      <c r="J39" s="127" t="str">
        <f t="shared" si="2"/>
        <v/>
      </c>
    </row>
    <row r="40" spans="1:10" ht="12.75" customHeight="1" x14ac:dyDescent="0.2">
      <c r="A40" s="58"/>
      <c r="B40" s="59"/>
      <c r="C40" s="60"/>
      <c r="D40" s="60"/>
      <c r="E40" s="186">
        <f t="shared" si="4"/>
        <v>0</v>
      </c>
      <c r="F40" s="61"/>
      <c r="G40" s="183">
        <f t="shared" si="1"/>
        <v>0</v>
      </c>
      <c r="H40" s="180" t="b">
        <f t="shared" si="3"/>
        <v>0</v>
      </c>
      <c r="I40" s="126" t="str">
        <f t="shared" si="5"/>
        <v/>
      </c>
      <c r="J40" s="127" t="str">
        <f t="shared" si="2"/>
        <v/>
      </c>
    </row>
    <row r="41" spans="1:10" ht="12.75" customHeight="1" x14ac:dyDescent="0.2">
      <c r="A41" s="58"/>
      <c r="B41" s="59"/>
      <c r="C41" s="60"/>
      <c r="D41" s="60"/>
      <c r="E41" s="186">
        <f t="shared" si="4"/>
        <v>0</v>
      </c>
      <c r="F41" s="61"/>
      <c r="G41" s="183">
        <f t="shared" si="1"/>
        <v>0</v>
      </c>
      <c r="H41" s="180" t="b">
        <f t="shared" si="3"/>
        <v>0</v>
      </c>
      <c r="I41" s="126" t="str">
        <f t="shared" si="5"/>
        <v/>
      </c>
      <c r="J41" s="127" t="str">
        <f t="shared" si="2"/>
        <v/>
      </c>
    </row>
    <row r="42" spans="1:10" ht="12.75" customHeight="1" x14ac:dyDescent="0.2">
      <c r="A42" s="58"/>
      <c r="B42" s="59"/>
      <c r="C42" s="60"/>
      <c r="D42" s="60"/>
      <c r="E42" s="186">
        <f t="shared" si="4"/>
        <v>0</v>
      </c>
      <c r="F42" s="61"/>
      <c r="G42" s="183">
        <f t="shared" si="1"/>
        <v>0</v>
      </c>
      <c r="H42" s="180" t="b">
        <f t="shared" si="3"/>
        <v>0</v>
      </c>
      <c r="I42" s="126" t="str">
        <f t="shared" si="5"/>
        <v/>
      </c>
      <c r="J42" s="127" t="str">
        <f t="shared" si="2"/>
        <v/>
      </c>
    </row>
    <row r="43" spans="1:10" ht="12.75" customHeight="1" x14ac:dyDescent="0.2">
      <c r="A43" s="58"/>
      <c r="B43" s="59"/>
      <c r="C43" s="60"/>
      <c r="D43" s="60"/>
      <c r="E43" s="186">
        <f t="shared" si="4"/>
        <v>0</v>
      </c>
      <c r="F43" s="61"/>
      <c r="G43" s="183">
        <f t="shared" si="1"/>
        <v>0</v>
      </c>
      <c r="H43" s="180" t="b">
        <f t="shared" si="3"/>
        <v>0</v>
      </c>
      <c r="I43" s="126" t="str">
        <f t="shared" si="5"/>
        <v/>
      </c>
      <c r="J43" s="127" t="str">
        <f t="shared" si="2"/>
        <v/>
      </c>
    </row>
    <row r="44" spans="1:10" ht="12.75" customHeight="1" x14ac:dyDescent="0.2">
      <c r="A44" s="58"/>
      <c r="B44" s="59"/>
      <c r="C44" s="60"/>
      <c r="D44" s="60"/>
      <c r="E44" s="186">
        <f t="shared" si="4"/>
        <v>0</v>
      </c>
      <c r="F44" s="61"/>
      <c r="G44" s="183">
        <f t="shared" si="1"/>
        <v>0</v>
      </c>
      <c r="H44" s="180" t="b">
        <f t="shared" si="3"/>
        <v>0</v>
      </c>
      <c r="I44" s="126" t="str">
        <f t="shared" si="5"/>
        <v/>
      </c>
      <c r="J44" s="127" t="str">
        <f t="shared" si="2"/>
        <v/>
      </c>
    </row>
    <row r="45" spans="1:10" ht="12.75" customHeight="1" x14ac:dyDescent="0.2">
      <c r="A45" s="58"/>
      <c r="B45" s="59"/>
      <c r="C45" s="60"/>
      <c r="D45" s="60"/>
      <c r="E45" s="186">
        <f t="shared" si="4"/>
        <v>0</v>
      </c>
      <c r="F45" s="61"/>
      <c r="G45" s="183">
        <f t="shared" si="1"/>
        <v>0</v>
      </c>
      <c r="H45" s="180" t="b">
        <f t="shared" si="3"/>
        <v>0</v>
      </c>
      <c r="I45" s="126" t="str">
        <f t="shared" si="5"/>
        <v/>
      </c>
      <c r="J45" s="127" t="str">
        <f t="shared" si="2"/>
        <v/>
      </c>
    </row>
    <row r="46" spans="1:10" ht="12.75" customHeight="1" x14ac:dyDescent="0.2">
      <c r="A46" s="58"/>
      <c r="B46" s="59"/>
      <c r="C46" s="60"/>
      <c r="D46" s="60"/>
      <c r="E46" s="186">
        <f t="shared" si="4"/>
        <v>0</v>
      </c>
      <c r="F46" s="61"/>
      <c r="G46" s="183">
        <f t="shared" si="1"/>
        <v>0</v>
      </c>
      <c r="H46" s="180" t="b">
        <f t="shared" si="3"/>
        <v>0</v>
      </c>
      <c r="I46" s="126" t="str">
        <f t="shared" si="5"/>
        <v/>
      </c>
      <c r="J46" s="127" t="str">
        <f t="shared" si="2"/>
        <v/>
      </c>
    </row>
    <row r="47" spans="1:10" ht="12.75" customHeight="1" x14ac:dyDescent="0.2">
      <c r="A47" s="58"/>
      <c r="B47" s="59"/>
      <c r="C47" s="60"/>
      <c r="D47" s="60"/>
      <c r="E47" s="186">
        <f t="shared" si="4"/>
        <v>0</v>
      </c>
      <c r="F47" s="61"/>
      <c r="G47" s="183">
        <f t="shared" si="1"/>
        <v>0</v>
      </c>
      <c r="H47" s="180" t="b">
        <f t="shared" si="3"/>
        <v>0</v>
      </c>
      <c r="I47" s="126" t="str">
        <f t="shared" si="5"/>
        <v/>
      </c>
      <c r="J47" s="127" t="str">
        <f t="shared" si="2"/>
        <v/>
      </c>
    </row>
    <row r="48" spans="1:10" ht="12.75" customHeight="1" x14ac:dyDescent="0.2">
      <c r="A48" s="58"/>
      <c r="B48" s="59"/>
      <c r="C48" s="60"/>
      <c r="D48" s="60"/>
      <c r="E48" s="186">
        <f t="shared" si="4"/>
        <v>0</v>
      </c>
      <c r="F48" s="61"/>
      <c r="G48" s="183">
        <f t="shared" si="1"/>
        <v>0</v>
      </c>
      <c r="H48" s="180" t="b">
        <f t="shared" si="3"/>
        <v>0</v>
      </c>
      <c r="I48" s="126" t="str">
        <f t="shared" si="5"/>
        <v/>
      </c>
      <c r="J48" s="127" t="str">
        <f t="shared" si="2"/>
        <v/>
      </c>
    </row>
    <row r="49" spans="1:10" ht="12.75" customHeight="1" x14ac:dyDescent="0.2">
      <c r="A49" s="58"/>
      <c r="B49" s="59"/>
      <c r="C49" s="60"/>
      <c r="D49" s="60"/>
      <c r="E49" s="186">
        <f t="shared" si="4"/>
        <v>0</v>
      </c>
      <c r="F49" s="61"/>
      <c r="G49" s="183">
        <f t="shared" si="1"/>
        <v>0</v>
      </c>
      <c r="H49" s="180" t="b">
        <f t="shared" si="3"/>
        <v>0</v>
      </c>
      <c r="I49" s="126" t="str">
        <f t="shared" si="5"/>
        <v/>
      </c>
      <c r="J49" s="127" t="str">
        <f t="shared" si="2"/>
        <v/>
      </c>
    </row>
    <row r="50" spans="1:10" ht="12.75" customHeight="1" x14ac:dyDescent="0.2">
      <c r="A50" s="58"/>
      <c r="B50" s="59"/>
      <c r="C50" s="60"/>
      <c r="D50" s="60"/>
      <c r="E50" s="186">
        <f t="shared" si="4"/>
        <v>0</v>
      </c>
      <c r="F50" s="61"/>
      <c r="G50" s="183">
        <f t="shared" si="1"/>
        <v>0</v>
      </c>
      <c r="H50" s="180" t="b">
        <f t="shared" si="3"/>
        <v>0</v>
      </c>
      <c r="I50" s="126" t="str">
        <f t="shared" si="5"/>
        <v/>
      </c>
      <c r="J50" s="127" t="str">
        <f t="shared" si="2"/>
        <v/>
      </c>
    </row>
    <row r="51" spans="1:10" ht="12.75" customHeight="1" x14ac:dyDescent="0.2">
      <c r="A51" s="58"/>
      <c r="B51" s="59"/>
      <c r="C51" s="60"/>
      <c r="D51" s="60"/>
      <c r="E51" s="186">
        <f t="shared" si="4"/>
        <v>0</v>
      </c>
      <c r="F51" s="61"/>
      <c r="G51" s="183">
        <f t="shared" si="1"/>
        <v>0</v>
      </c>
      <c r="H51" s="180" t="b">
        <f t="shared" si="3"/>
        <v>0</v>
      </c>
      <c r="I51" s="126" t="str">
        <f t="shared" si="5"/>
        <v/>
      </c>
      <c r="J51" s="127" t="str">
        <f t="shared" si="2"/>
        <v/>
      </c>
    </row>
    <row r="52" spans="1:10" ht="12.75" customHeight="1" x14ac:dyDescent="0.2">
      <c r="A52" s="58"/>
      <c r="B52" s="59"/>
      <c r="C52" s="60"/>
      <c r="D52" s="60"/>
      <c r="E52" s="186">
        <f t="shared" si="4"/>
        <v>0</v>
      </c>
      <c r="F52" s="61"/>
      <c r="G52" s="183">
        <f t="shared" si="1"/>
        <v>0</v>
      </c>
      <c r="H52" s="180" t="b">
        <f t="shared" si="3"/>
        <v>0</v>
      </c>
      <c r="I52" s="126" t="str">
        <f t="shared" si="5"/>
        <v/>
      </c>
      <c r="J52" s="127" t="str">
        <f t="shared" si="2"/>
        <v/>
      </c>
    </row>
    <row r="53" spans="1:10" ht="12.75" customHeight="1" x14ac:dyDescent="0.2">
      <c r="A53" s="58"/>
      <c r="B53" s="59"/>
      <c r="C53" s="60"/>
      <c r="D53" s="60"/>
      <c r="E53" s="185">
        <f t="shared" si="4"/>
        <v>0</v>
      </c>
      <c r="F53" s="81"/>
      <c r="G53" s="180">
        <f t="shared" si="1"/>
        <v>0</v>
      </c>
      <c r="H53" s="180" t="b">
        <f t="shared" si="3"/>
        <v>0</v>
      </c>
      <c r="I53" s="128" t="str">
        <f t="shared" si="5"/>
        <v/>
      </c>
      <c r="J53" s="127" t="str">
        <f>IF(A53&gt;0,1/12*C53+J52,"")</f>
        <v/>
      </c>
    </row>
    <row r="54" spans="1:10" x14ac:dyDescent="0.2">
      <c r="A54" s="58"/>
      <c r="B54" s="59"/>
      <c r="C54" s="60"/>
      <c r="D54" s="60"/>
      <c r="E54" s="175">
        <f t="shared" si="4"/>
        <v>0</v>
      </c>
      <c r="F54" s="61"/>
      <c r="G54" s="181">
        <f t="shared" si="1"/>
        <v>0</v>
      </c>
      <c r="H54" s="181" t="b">
        <f t="shared" si="3"/>
        <v>0</v>
      </c>
      <c r="I54" s="126" t="str">
        <f t="shared" si="5"/>
        <v/>
      </c>
      <c r="J54" s="127" t="str">
        <f t="shared" ref="J54:J118" si="6">IF(A54&gt;0,1/12*C54+J53,"")</f>
        <v/>
      </c>
    </row>
    <row r="55" spans="1:10" x14ac:dyDescent="0.2">
      <c r="A55" s="58"/>
      <c r="B55" s="59"/>
      <c r="C55" s="60"/>
      <c r="D55" s="60"/>
      <c r="E55" s="175">
        <f t="shared" si="4"/>
        <v>0</v>
      </c>
      <c r="F55" s="61"/>
      <c r="G55" s="181">
        <f t="shared" si="1"/>
        <v>0</v>
      </c>
      <c r="H55" s="181" t="b">
        <f t="shared" si="3"/>
        <v>0</v>
      </c>
      <c r="I55" s="126" t="str">
        <f t="shared" si="5"/>
        <v/>
      </c>
      <c r="J55" s="127" t="str">
        <f t="shared" si="6"/>
        <v/>
      </c>
    </row>
    <row r="56" spans="1:10" x14ac:dyDescent="0.2">
      <c r="A56" s="58"/>
      <c r="B56" s="59"/>
      <c r="C56" s="60"/>
      <c r="D56" s="60"/>
      <c r="E56" s="175">
        <f t="shared" si="4"/>
        <v>0</v>
      </c>
      <c r="F56" s="61"/>
      <c r="G56" s="181">
        <f t="shared" si="1"/>
        <v>0</v>
      </c>
      <c r="H56" s="181" t="b">
        <f t="shared" si="3"/>
        <v>0</v>
      </c>
      <c r="I56" s="126" t="str">
        <f t="shared" si="5"/>
        <v/>
      </c>
      <c r="J56" s="127" t="str">
        <f t="shared" si="6"/>
        <v/>
      </c>
    </row>
    <row r="57" spans="1:10" x14ac:dyDescent="0.2">
      <c r="A57" s="58"/>
      <c r="B57" s="59"/>
      <c r="C57" s="60"/>
      <c r="D57" s="60"/>
      <c r="E57" s="175">
        <f t="shared" si="4"/>
        <v>0</v>
      </c>
      <c r="F57" s="61"/>
      <c r="G57" s="181">
        <f t="shared" si="1"/>
        <v>0</v>
      </c>
      <c r="H57" s="181" t="b">
        <f t="shared" si="3"/>
        <v>0</v>
      </c>
      <c r="I57" s="126" t="str">
        <f t="shared" si="5"/>
        <v/>
      </c>
      <c r="J57" s="127" t="str">
        <f t="shared" si="6"/>
        <v/>
      </c>
    </row>
    <row r="58" spans="1:10" x14ac:dyDescent="0.2">
      <c r="A58" s="58"/>
      <c r="B58" s="59"/>
      <c r="C58" s="60"/>
      <c r="D58" s="60"/>
      <c r="E58" s="175">
        <f t="shared" si="4"/>
        <v>0</v>
      </c>
      <c r="F58" s="61"/>
      <c r="G58" s="181">
        <f t="shared" si="1"/>
        <v>0</v>
      </c>
      <c r="H58" s="181" t="b">
        <f t="shared" si="3"/>
        <v>0</v>
      </c>
      <c r="I58" s="126" t="str">
        <f t="shared" si="5"/>
        <v/>
      </c>
      <c r="J58" s="127" t="str">
        <f t="shared" si="6"/>
        <v/>
      </c>
    </row>
    <row r="59" spans="1:10" x14ac:dyDescent="0.2">
      <c r="A59" s="58"/>
      <c r="B59" s="59"/>
      <c r="C59" s="60"/>
      <c r="D59" s="60"/>
      <c r="E59" s="175">
        <f t="shared" si="4"/>
        <v>0</v>
      </c>
      <c r="F59" s="61"/>
      <c r="G59" s="181">
        <f t="shared" si="1"/>
        <v>0</v>
      </c>
      <c r="H59" s="181" t="b">
        <f t="shared" si="3"/>
        <v>0</v>
      </c>
      <c r="I59" s="126" t="str">
        <f t="shared" si="5"/>
        <v/>
      </c>
      <c r="J59" s="127" t="str">
        <f t="shared" si="6"/>
        <v/>
      </c>
    </row>
    <row r="60" spans="1:10" x14ac:dyDescent="0.2">
      <c r="A60" s="77"/>
      <c r="B60" s="78"/>
      <c r="C60" s="51"/>
      <c r="D60" s="51"/>
      <c r="E60" s="175">
        <f t="shared" si="4"/>
        <v>0</v>
      </c>
      <c r="F60" s="51"/>
      <c r="G60" s="181">
        <f t="shared" si="1"/>
        <v>0</v>
      </c>
      <c r="H60" s="181" t="b">
        <f t="shared" si="3"/>
        <v>0</v>
      </c>
      <c r="I60" s="126" t="str">
        <f t="shared" si="5"/>
        <v/>
      </c>
      <c r="J60" s="126" t="str">
        <f t="shared" si="6"/>
        <v/>
      </c>
    </row>
    <row r="61" spans="1:10" x14ac:dyDescent="0.2">
      <c r="A61" s="77"/>
      <c r="B61" s="78"/>
      <c r="C61" s="51"/>
      <c r="D61" s="51"/>
      <c r="E61" s="175">
        <f t="shared" si="4"/>
        <v>0</v>
      </c>
      <c r="F61" s="51"/>
      <c r="G61" s="181">
        <f t="shared" si="1"/>
        <v>0</v>
      </c>
      <c r="H61" s="181" t="b">
        <f t="shared" si="3"/>
        <v>0</v>
      </c>
      <c r="I61" s="126" t="str">
        <f t="shared" si="5"/>
        <v/>
      </c>
      <c r="J61" s="126" t="str">
        <f t="shared" si="6"/>
        <v/>
      </c>
    </row>
    <row r="62" spans="1:10" x14ac:dyDescent="0.2">
      <c r="A62" s="77"/>
      <c r="B62" s="78"/>
      <c r="C62" s="51"/>
      <c r="D62" s="51"/>
      <c r="E62" s="175">
        <f t="shared" si="4"/>
        <v>0</v>
      </c>
      <c r="F62" s="51"/>
      <c r="G62" s="181">
        <f t="shared" si="1"/>
        <v>0</v>
      </c>
      <c r="H62" s="181" t="b">
        <f t="shared" si="3"/>
        <v>0</v>
      </c>
      <c r="I62" s="126" t="str">
        <f t="shared" si="5"/>
        <v/>
      </c>
      <c r="J62" s="126" t="str">
        <f t="shared" si="6"/>
        <v/>
      </c>
    </row>
    <row r="63" spans="1:10" x14ac:dyDescent="0.2">
      <c r="A63" s="77"/>
      <c r="B63" s="78"/>
      <c r="C63" s="51"/>
      <c r="D63" s="51"/>
      <c r="E63" s="175">
        <f t="shared" si="4"/>
        <v>0</v>
      </c>
      <c r="F63" s="51"/>
      <c r="G63" s="181">
        <f t="shared" si="1"/>
        <v>0</v>
      </c>
      <c r="H63" s="181" t="b">
        <f t="shared" si="3"/>
        <v>0</v>
      </c>
      <c r="I63" s="126" t="str">
        <f t="shared" si="5"/>
        <v/>
      </c>
      <c r="J63" s="126" t="str">
        <f t="shared" si="6"/>
        <v/>
      </c>
    </row>
    <row r="64" spans="1:10" x14ac:dyDescent="0.2">
      <c r="A64" s="77"/>
      <c r="B64" s="78"/>
      <c r="C64" s="51"/>
      <c r="D64" s="51"/>
      <c r="E64" s="175">
        <f t="shared" si="4"/>
        <v>0</v>
      </c>
      <c r="F64" s="51"/>
      <c r="G64" s="181">
        <f t="shared" si="1"/>
        <v>0</v>
      </c>
      <c r="H64" s="181" t="b">
        <f t="shared" si="3"/>
        <v>0</v>
      </c>
      <c r="I64" s="126" t="str">
        <f t="shared" si="5"/>
        <v/>
      </c>
      <c r="J64" s="126" t="str">
        <f t="shared" si="6"/>
        <v/>
      </c>
    </row>
    <row r="65" spans="1:10" x14ac:dyDescent="0.2">
      <c r="A65" s="77"/>
      <c r="B65" s="78"/>
      <c r="C65" s="51"/>
      <c r="D65" s="51"/>
      <c r="E65" s="175">
        <f t="shared" si="4"/>
        <v>0</v>
      </c>
      <c r="F65" s="51"/>
      <c r="G65" s="181">
        <f t="shared" si="1"/>
        <v>0</v>
      </c>
      <c r="H65" s="181" t="b">
        <f t="shared" si="3"/>
        <v>0</v>
      </c>
      <c r="I65" s="126" t="str">
        <f t="shared" si="5"/>
        <v/>
      </c>
      <c r="J65" s="126" t="str">
        <f t="shared" si="6"/>
        <v/>
      </c>
    </row>
    <row r="66" spans="1:10" x14ac:dyDescent="0.2">
      <c r="A66" s="77"/>
      <c r="B66" s="78"/>
      <c r="C66" s="51"/>
      <c r="D66" s="51"/>
      <c r="E66" s="175">
        <f t="shared" si="4"/>
        <v>0</v>
      </c>
      <c r="F66" s="51"/>
      <c r="G66" s="181">
        <f t="shared" si="1"/>
        <v>0</v>
      </c>
      <c r="H66" s="181" t="b">
        <f t="shared" si="3"/>
        <v>0</v>
      </c>
      <c r="I66" s="126" t="str">
        <f t="shared" si="5"/>
        <v/>
      </c>
      <c r="J66" s="126" t="str">
        <f t="shared" si="6"/>
        <v/>
      </c>
    </row>
    <row r="67" spans="1:10" x14ac:dyDescent="0.2">
      <c r="A67" s="77"/>
      <c r="B67" s="78"/>
      <c r="C67" s="51"/>
      <c r="D67" s="51"/>
      <c r="E67" s="175">
        <f t="shared" si="4"/>
        <v>0</v>
      </c>
      <c r="F67" s="51"/>
      <c r="G67" s="181">
        <f t="shared" si="1"/>
        <v>0</v>
      </c>
      <c r="H67" s="181" t="b">
        <f t="shared" si="3"/>
        <v>0</v>
      </c>
      <c r="I67" s="126" t="str">
        <f t="shared" si="5"/>
        <v/>
      </c>
      <c r="J67" s="126" t="str">
        <f t="shared" si="6"/>
        <v/>
      </c>
    </row>
    <row r="68" spans="1:10" x14ac:dyDescent="0.2">
      <c r="A68" s="77"/>
      <c r="B68" s="78"/>
      <c r="C68" s="51"/>
      <c r="D68" s="51"/>
      <c r="E68" s="175">
        <f t="shared" si="4"/>
        <v>0</v>
      </c>
      <c r="F68" s="51"/>
      <c r="G68" s="181">
        <f t="shared" si="1"/>
        <v>0</v>
      </c>
      <c r="H68" s="181" t="b">
        <f t="shared" si="3"/>
        <v>0</v>
      </c>
      <c r="I68" s="126" t="str">
        <f t="shared" si="5"/>
        <v/>
      </c>
      <c r="J68" s="126" t="str">
        <f t="shared" si="6"/>
        <v/>
      </c>
    </row>
    <row r="69" spans="1:10" x14ac:dyDescent="0.2">
      <c r="A69" s="77"/>
      <c r="B69" s="78"/>
      <c r="C69" s="51"/>
      <c r="D69" s="51"/>
      <c r="E69" s="175">
        <f t="shared" si="4"/>
        <v>0</v>
      </c>
      <c r="F69" s="51"/>
      <c r="G69" s="181">
        <f t="shared" si="1"/>
        <v>0</v>
      </c>
      <c r="H69" s="181" t="b">
        <f t="shared" si="3"/>
        <v>0</v>
      </c>
      <c r="I69" s="126" t="str">
        <f t="shared" si="5"/>
        <v/>
      </c>
      <c r="J69" s="126" t="str">
        <f t="shared" si="6"/>
        <v/>
      </c>
    </row>
    <row r="70" spans="1:10" x14ac:dyDescent="0.2">
      <c r="A70" s="77"/>
      <c r="B70" s="78"/>
      <c r="C70" s="51"/>
      <c r="D70" s="51"/>
      <c r="E70" s="175">
        <f t="shared" si="4"/>
        <v>0</v>
      </c>
      <c r="F70" s="51"/>
      <c r="G70" s="181">
        <f t="shared" si="1"/>
        <v>0</v>
      </c>
      <c r="H70" s="181" t="b">
        <f t="shared" si="3"/>
        <v>0</v>
      </c>
      <c r="I70" s="126" t="str">
        <f t="shared" si="5"/>
        <v/>
      </c>
      <c r="J70" s="126" t="str">
        <f t="shared" si="6"/>
        <v/>
      </c>
    </row>
    <row r="71" spans="1:10" x14ac:dyDescent="0.2">
      <c r="A71" s="77"/>
      <c r="B71" s="78"/>
      <c r="C71" s="51"/>
      <c r="D71" s="51"/>
      <c r="E71" s="175">
        <f t="shared" si="4"/>
        <v>0</v>
      </c>
      <c r="F71" s="51"/>
      <c r="G71" s="181">
        <f t="shared" si="1"/>
        <v>0</v>
      </c>
      <c r="H71" s="181" t="b">
        <f t="shared" si="3"/>
        <v>0</v>
      </c>
      <c r="I71" s="126" t="str">
        <f t="shared" si="5"/>
        <v/>
      </c>
      <c r="J71" s="126" t="str">
        <f t="shared" si="6"/>
        <v/>
      </c>
    </row>
    <row r="72" spans="1:10" x14ac:dyDescent="0.2">
      <c r="A72" s="77"/>
      <c r="B72" s="78"/>
      <c r="C72" s="51"/>
      <c r="D72" s="51"/>
      <c r="E72" s="175">
        <f t="shared" si="4"/>
        <v>0</v>
      </c>
      <c r="F72" s="51"/>
      <c r="G72" s="181">
        <f t="shared" si="1"/>
        <v>0</v>
      </c>
      <c r="H72" s="181" t="b">
        <f t="shared" si="3"/>
        <v>0</v>
      </c>
      <c r="I72" s="126" t="str">
        <f t="shared" si="5"/>
        <v/>
      </c>
      <c r="J72" s="126" t="str">
        <f t="shared" si="6"/>
        <v/>
      </c>
    </row>
    <row r="73" spans="1:10" x14ac:dyDescent="0.2">
      <c r="A73" s="77"/>
      <c r="B73" s="78"/>
      <c r="C73" s="51"/>
      <c r="D73" s="51"/>
      <c r="E73" s="175">
        <f t="shared" si="4"/>
        <v>0</v>
      </c>
      <c r="F73" s="51"/>
      <c r="G73" s="181">
        <f t="shared" si="1"/>
        <v>0</v>
      </c>
      <c r="H73" s="181" t="b">
        <f t="shared" si="3"/>
        <v>0</v>
      </c>
      <c r="I73" s="126" t="str">
        <f t="shared" si="5"/>
        <v/>
      </c>
      <c r="J73" s="126" t="str">
        <f t="shared" si="6"/>
        <v/>
      </c>
    </row>
    <row r="74" spans="1:10" x14ac:dyDescent="0.2">
      <c r="A74" s="77"/>
      <c r="B74" s="78"/>
      <c r="C74" s="51"/>
      <c r="D74" s="51"/>
      <c r="E74" s="175">
        <f t="shared" si="4"/>
        <v>0</v>
      </c>
      <c r="F74" s="51"/>
      <c r="G74" s="181">
        <f t="shared" si="1"/>
        <v>0</v>
      </c>
      <c r="H74" s="181" t="b">
        <f t="shared" si="3"/>
        <v>0</v>
      </c>
      <c r="I74" s="126" t="str">
        <f t="shared" si="5"/>
        <v/>
      </c>
      <c r="J74" s="126" t="str">
        <f t="shared" si="6"/>
        <v/>
      </c>
    </row>
    <row r="75" spans="1:10" x14ac:dyDescent="0.2">
      <c r="A75" s="77"/>
      <c r="B75" s="78"/>
      <c r="C75" s="51"/>
      <c r="D75" s="51"/>
      <c r="E75" s="175">
        <f t="shared" si="4"/>
        <v>0</v>
      </c>
      <c r="F75" s="51"/>
      <c r="G75" s="181">
        <f t="shared" si="1"/>
        <v>0</v>
      </c>
      <c r="H75" s="181" t="b">
        <f t="shared" si="3"/>
        <v>0</v>
      </c>
      <c r="I75" s="126" t="str">
        <f t="shared" si="5"/>
        <v/>
      </c>
      <c r="J75" s="126" t="str">
        <f t="shared" si="6"/>
        <v/>
      </c>
    </row>
    <row r="76" spans="1:10" x14ac:dyDescent="0.2">
      <c r="A76" s="77"/>
      <c r="B76" s="78"/>
      <c r="C76" s="51"/>
      <c r="D76" s="51"/>
      <c r="E76" s="175">
        <f t="shared" si="4"/>
        <v>0</v>
      </c>
      <c r="F76" s="51"/>
      <c r="G76" s="181">
        <f t="shared" si="1"/>
        <v>0</v>
      </c>
      <c r="H76" s="181" t="b">
        <f t="shared" si="3"/>
        <v>0</v>
      </c>
      <c r="I76" s="126" t="str">
        <f t="shared" si="5"/>
        <v/>
      </c>
      <c r="J76" s="126" t="str">
        <f t="shared" si="6"/>
        <v/>
      </c>
    </row>
    <row r="77" spans="1:10" x14ac:dyDescent="0.2">
      <c r="A77" s="77"/>
      <c r="B77" s="78"/>
      <c r="C77" s="51"/>
      <c r="D77" s="51"/>
      <c r="E77" s="175">
        <f t="shared" si="4"/>
        <v>0</v>
      </c>
      <c r="F77" s="51"/>
      <c r="G77" s="181">
        <f t="shared" si="1"/>
        <v>0</v>
      </c>
      <c r="H77" s="181" t="b">
        <f t="shared" si="3"/>
        <v>0</v>
      </c>
      <c r="I77" s="126" t="str">
        <f t="shared" si="5"/>
        <v/>
      </c>
      <c r="J77" s="126" t="str">
        <f t="shared" si="6"/>
        <v/>
      </c>
    </row>
    <row r="78" spans="1:10" x14ac:dyDescent="0.2">
      <c r="A78" s="77"/>
      <c r="B78" s="78"/>
      <c r="C78" s="51"/>
      <c r="D78" s="51"/>
      <c r="E78" s="175">
        <f t="shared" si="4"/>
        <v>0</v>
      </c>
      <c r="F78" s="51"/>
      <c r="G78" s="181">
        <f t="shared" si="1"/>
        <v>0</v>
      </c>
      <c r="H78" s="181" t="b">
        <f t="shared" si="3"/>
        <v>0</v>
      </c>
      <c r="I78" s="126" t="str">
        <f t="shared" si="5"/>
        <v/>
      </c>
      <c r="J78" s="126" t="str">
        <f t="shared" si="6"/>
        <v/>
      </c>
    </row>
    <row r="79" spans="1:10" x14ac:dyDescent="0.2">
      <c r="A79" s="77"/>
      <c r="B79" s="78"/>
      <c r="C79" s="51"/>
      <c r="D79" s="51"/>
      <c r="E79" s="175">
        <f t="shared" si="4"/>
        <v>0</v>
      </c>
      <c r="F79" s="51"/>
      <c r="G79" s="181">
        <f t="shared" si="1"/>
        <v>0</v>
      </c>
      <c r="H79" s="181" t="b">
        <f t="shared" si="3"/>
        <v>0</v>
      </c>
      <c r="I79" s="126" t="str">
        <f t="shared" si="5"/>
        <v/>
      </c>
      <c r="J79" s="126" t="str">
        <f t="shared" si="6"/>
        <v/>
      </c>
    </row>
    <row r="80" spans="1:10" x14ac:dyDescent="0.2">
      <c r="A80" s="77"/>
      <c r="B80" s="78"/>
      <c r="C80" s="51"/>
      <c r="D80" s="51"/>
      <c r="E80" s="175">
        <f t="shared" si="4"/>
        <v>0</v>
      </c>
      <c r="F80" s="51"/>
      <c r="G80" s="181">
        <f t="shared" si="1"/>
        <v>0</v>
      </c>
      <c r="H80" s="181" t="b">
        <f t="shared" si="3"/>
        <v>0</v>
      </c>
      <c r="I80" s="126" t="str">
        <f t="shared" si="5"/>
        <v/>
      </c>
      <c r="J80" s="126" t="str">
        <f t="shared" si="6"/>
        <v/>
      </c>
    </row>
    <row r="81" spans="1:10" x14ac:dyDescent="0.2">
      <c r="A81" s="77"/>
      <c r="B81" s="78"/>
      <c r="C81" s="51"/>
      <c r="D81" s="51"/>
      <c r="E81" s="175">
        <f t="shared" si="4"/>
        <v>0</v>
      </c>
      <c r="F81" s="51"/>
      <c r="G81" s="181">
        <f t="shared" ref="G81:G120" si="7">IF(F80&gt;5.9,0.5,0)</f>
        <v>0</v>
      </c>
      <c r="H81" s="181" t="b">
        <f t="shared" si="3"/>
        <v>0</v>
      </c>
      <c r="I81" s="126" t="str">
        <f t="shared" si="5"/>
        <v/>
      </c>
      <c r="J81" s="126" t="str">
        <f t="shared" si="6"/>
        <v/>
      </c>
    </row>
    <row r="82" spans="1:10" x14ac:dyDescent="0.2">
      <c r="A82" s="77"/>
      <c r="B82" s="78"/>
      <c r="C82" s="51"/>
      <c r="D82" s="51"/>
      <c r="E82" s="175">
        <f t="shared" ref="E82:E120" si="8">IF(E81&gt;699,D82,D82+E81)</f>
        <v>0</v>
      </c>
      <c r="F82" s="51"/>
      <c r="G82" s="181">
        <f t="shared" si="7"/>
        <v>0</v>
      </c>
      <c r="H82" s="181" t="b">
        <f t="shared" ref="H82:H120" si="9">IF(A82&lt;&gt;A81,IF(AND(F82&gt;0,D82&gt;0),FALSE,IF(E81&gt;699,1+I81,I81+G82)))</f>
        <v>0</v>
      </c>
      <c r="I82" s="126" t="str">
        <f t="shared" si="5"/>
        <v/>
      </c>
      <c r="J82" s="126" t="str">
        <f t="shared" si="6"/>
        <v/>
      </c>
    </row>
    <row r="83" spans="1:10" x14ac:dyDescent="0.2">
      <c r="A83" s="77"/>
      <c r="B83" s="78"/>
      <c r="C83" s="51"/>
      <c r="D83" s="51"/>
      <c r="E83" s="175">
        <f t="shared" si="8"/>
        <v>0</v>
      </c>
      <c r="F83" s="51"/>
      <c r="G83" s="181">
        <f t="shared" si="7"/>
        <v>0</v>
      </c>
      <c r="H83" s="181" t="b">
        <f t="shared" si="9"/>
        <v>0</v>
      </c>
      <c r="I83" s="126" t="str">
        <f t="shared" si="5"/>
        <v/>
      </c>
      <c r="J83" s="126" t="str">
        <f t="shared" si="6"/>
        <v/>
      </c>
    </row>
    <row r="84" spans="1:10" x14ac:dyDescent="0.2">
      <c r="A84" s="77"/>
      <c r="B84" s="78"/>
      <c r="C84" s="51"/>
      <c r="D84" s="51"/>
      <c r="E84" s="175">
        <f t="shared" si="8"/>
        <v>0</v>
      </c>
      <c r="F84" s="51"/>
      <c r="G84" s="181">
        <f t="shared" si="7"/>
        <v>0</v>
      </c>
      <c r="H84" s="181" t="b">
        <f t="shared" si="9"/>
        <v>0</v>
      </c>
      <c r="I84" s="126" t="str">
        <f t="shared" ref="I84:I120" si="10">IF(A84&gt;0,H84,"")</f>
        <v/>
      </c>
      <c r="J84" s="126" t="str">
        <f t="shared" si="6"/>
        <v/>
      </c>
    </row>
    <row r="85" spans="1:10" x14ac:dyDescent="0.2">
      <c r="A85" s="77"/>
      <c r="B85" s="78"/>
      <c r="C85" s="51"/>
      <c r="D85" s="51"/>
      <c r="E85" s="175">
        <f t="shared" si="8"/>
        <v>0</v>
      </c>
      <c r="F85" s="51"/>
      <c r="G85" s="181">
        <f t="shared" si="7"/>
        <v>0</v>
      </c>
      <c r="H85" s="181" t="b">
        <f t="shared" si="9"/>
        <v>0</v>
      </c>
      <c r="I85" s="126" t="str">
        <f t="shared" si="10"/>
        <v/>
      </c>
      <c r="J85" s="126" t="str">
        <f t="shared" si="6"/>
        <v/>
      </c>
    </row>
    <row r="86" spans="1:10" x14ac:dyDescent="0.2">
      <c r="A86" s="77"/>
      <c r="B86" s="78"/>
      <c r="C86" s="51"/>
      <c r="D86" s="51"/>
      <c r="E86" s="175">
        <f t="shared" si="8"/>
        <v>0</v>
      </c>
      <c r="F86" s="51"/>
      <c r="G86" s="181">
        <f t="shared" si="7"/>
        <v>0</v>
      </c>
      <c r="H86" s="181" t="b">
        <f t="shared" si="9"/>
        <v>0</v>
      </c>
      <c r="I86" s="126" t="str">
        <f t="shared" si="10"/>
        <v/>
      </c>
      <c r="J86" s="126" t="str">
        <f t="shared" si="6"/>
        <v/>
      </c>
    </row>
    <row r="87" spans="1:10" x14ac:dyDescent="0.2">
      <c r="A87" s="77"/>
      <c r="B87" s="78"/>
      <c r="C87" s="51"/>
      <c r="D87" s="51"/>
      <c r="E87" s="175">
        <f t="shared" si="8"/>
        <v>0</v>
      </c>
      <c r="F87" s="51"/>
      <c r="G87" s="181">
        <f t="shared" si="7"/>
        <v>0</v>
      </c>
      <c r="H87" s="181" t="b">
        <f t="shared" si="9"/>
        <v>0</v>
      </c>
      <c r="I87" s="126" t="str">
        <f t="shared" si="10"/>
        <v/>
      </c>
      <c r="J87" s="126" t="str">
        <f t="shared" si="6"/>
        <v/>
      </c>
    </row>
    <row r="88" spans="1:10" x14ac:dyDescent="0.2">
      <c r="A88" s="77"/>
      <c r="B88" s="78"/>
      <c r="C88" s="51"/>
      <c r="D88" s="51"/>
      <c r="E88" s="175">
        <f t="shared" si="8"/>
        <v>0</v>
      </c>
      <c r="F88" s="51"/>
      <c r="G88" s="181">
        <f t="shared" si="7"/>
        <v>0</v>
      </c>
      <c r="H88" s="181" t="b">
        <f t="shared" si="9"/>
        <v>0</v>
      </c>
      <c r="I88" s="126" t="str">
        <f t="shared" si="10"/>
        <v/>
      </c>
      <c r="J88" s="126" t="str">
        <f t="shared" si="6"/>
        <v/>
      </c>
    </row>
    <row r="89" spans="1:10" x14ac:dyDescent="0.2">
      <c r="A89" s="77"/>
      <c r="B89" s="78"/>
      <c r="C89" s="51"/>
      <c r="D89" s="51"/>
      <c r="E89" s="175">
        <f t="shared" si="8"/>
        <v>0</v>
      </c>
      <c r="F89" s="51"/>
      <c r="G89" s="181">
        <f t="shared" si="7"/>
        <v>0</v>
      </c>
      <c r="H89" s="181" t="b">
        <f t="shared" si="9"/>
        <v>0</v>
      </c>
      <c r="I89" s="126" t="str">
        <f t="shared" si="10"/>
        <v/>
      </c>
      <c r="J89" s="126" t="str">
        <f t="shared" si="6"/>
        <v/>
      </c>
    </row>
    <row r="90" spans="1:10" x14ac:dyDescent="0.2">
      <c r="A90" s="77"/>
      <c r="B90" s="78"/>
      <c r="C90" s="51"/>
      <c r="D90" s="51"/>
      <c r="E90" s="175">
        <f t="shared" si="8"/>
        <v>0</v>
      </c>
      <c r="F90" s="51"/>
      <c r="G90" s="181">
        <f t="shared" si="7"/>
        <v>0</v>
      </c>
      <c r="H90" s="181" t="b">
        <f t="shared" si="9"/>
        <v>0</v>
      </c>
      <c r="I90" s="126" t="str">
        <f t="shared" si="10"/>
        <v/>
      </c>
      <c r="J90" s="126" t="str">
        <f t="shared" si="6"/>
        <v/>
      </c>
    </row>
    <row r="91" spans="1:10" x14ac:dyDescent="0.2">
      <c r="A91" s="77"/>
      <c r="B91" s="78"/>
      <c r="C91" s="51"/>
      <c r="D91" s="51"/>
      <c r="E91" s="175">
        <f t="shared" si="8"/>
        <v>0</v>
      </c>
      <c r="F91" s="51"/>
      <c r="G91" s="181">
        <f t="shared" si="7"/>
        <v>0</v>
      </c>
      <c r="H91" s="181" t="b">
        <f t="shared" si="9"/>
        <v>0</v>
      </c>
      <c r="I91" s="126" t="str">
        <f t="shared" si="10"/>
        <v/>
      </c>
      <c r="J91" s="126" t="str">
        <f t="shared" si="6"/>
        <v/>
      </c>
    </row>
    <row r="92" spans="1:10" x14ac:dyDescent="0.2">
      <c r="A92" s="77"/>
      <c r="B92" s="78"/>
      <c r="C92" s="51"/>
      <c r="D92" s="51"/>
      <c r="E92" s="175">
        <f t="shared" si="8"/>
        <v>0</v>
      </c>
      <c r="F92" s="51"/>
      <c r="G92" s="181">
        <f t="shared" si="7"/>
        <v>0</v>
      </c>
      <c r="H92" s="181" t="b">
        <f t="shared" si="9"/>
        <v>0</v>
      </c>
      <c r="I92" s="126" t="str">
        <f t="shared" si="10"/>
        <v/>
      </c>
      <c r="J92" s="126" t="str">
        <f t="shared" si="6"/>
        <v/>
      </c>
    </row>
    <row r="93" spans="1:10" x14ac:dyDescent="0.2">
      <c r="A93" s="77"/>
      <c r="B93" s="78"/>
      <c r="C93" s="51"/>
      <c r="D93" s="51"/>
      <c r="E93" s="175">
        <f t="shared" si="8"/>
        <v>0</v>
      </c>
      <c r="F93" s="51"/>
      <c r="G93" s="181">
        <f t="shared" si="7"/>
        <v>0</v>
      </c>
      <c r="H93" s="181" t="b">
        <f t="shared" si="9"/>
        <v>0</v>
      </c>
      <c r="I93" s="126" t="str">
        <f t="shared" si="10"/>
        <v/>
      </c>
      <c r="J93" s="126" t="str">
        <f t="shared" si="6"/>
        <v/>
      </c>
    </row>
    <row r="94" spans="1:10" x14ac:dyDescent="0.2">
      <c r="A94" s="77"/>
      <c r="B94" s="78"/>
      <c r="C94" s="51"/>
      <c r="D94" s="51"/>
      <c r="E94" s="175">
        <f t="shared" si="8"/>
        <v>0</v>
      </c>
      <c r="F94" s="51"/>
      <c r="G94" s="181">
        <f t="shared" si="7"/>
        <v>0</v>
      </c>
      <c r="H94" s="181" t="b">
        <f t="shared" si="9"/>
        <v>0</v>
      </c>
      <c r="I94" s="126" t="str">
        <f t="shared" si="10"/>
        <v/>
      </c>
      <c r="J94" s="126" t="str">
        <f t="shared" si="6"/>
        <v/>
      </c>
    </row>
    <row r="95" spans="1:10" x14ac:dyDescent="0.2">
      <c r="A95" s="77"/>
      <c r="B95" s="78"/>
      <c r="C95" s="51"/>
      <c r="D95" s="51"/>
      <c r="E95" s="175">
        <f t="shared" si="8"/>
        <v>0</v>
      </c>
      <c r="F95" s="51"/>
      <c r="G95" s="181">
        <f t="shared" si="7"/>
        <v>0</v>
      </c>
      <c r="H95" s="181" t="b">
        <f t="shared" si="9"/>
        <v>0</v>
      </c>
      <c r="I95" s="126" t="str">
        <f t="shared" si="10"/>
        <v/>
      </c>
      <c r="J95" s="126" t="str">
        <f t="shared" si="6"/>
        <v/>
      </c>
    </row>
    <row r="96" spans="1:10" x14ac:dyDescent="0.2">
      <c r="A96" s="77"/>
      <c r="B96" s="78"/>
      <c r="C96" s="51"/>
      <c r="D96" s="51"/>
      <c r="E96" s="175">
        <f t="shared" si="8"/>
        <v>0</v>
      </c>
      <c r="F96" s="51"/>
      <c r="G96" s="181">
        <f t="shared" si="7"/>
        <v>0</v>
      </c>
      <c r="H96" s="181" t="b">
        <f t="shared" si="9"/>
        <v>0</v>
      </c>
      <c r="I96" s="126" t="str">
        <f t="shared" si="10"/>
        <v/>
      </c>
      <c r="J96" s="126" t="str">
        <f t="shared" si="6"/>
        <v/>
      </c>
    </row>
    <row r="97" spans="1:10" x14ac:dyDescent="0.2">
      <c r="A97" s="77"/>
      <c r="B97" s="78"/>
      <c r="C97" s="51"/>
      <c r="D97" s="51"/>
      <c r="E97" s="175">
        <f t="shared" si="8"/>
        <v>0</v>
      </c>
      <c r="F97" s="51"/>
      <c r="G97" s="181">
        <f t="shared" si="7"/>
        <v>0</v>
      </c>
      <c r="H97" s="181" t="b">
        <f t="shared" si="9"/>
        <v>0</v>
      </c>
      <c r="I97" s="126" t="str">
        <f t="shared" si="10"/>
        <v/>
      </c>
      <c r="J97" s="126" t="str">
        <f t="shared" si="6"/>
        <v/>
      </c>
    </row>
    <row r="98" spans="1:10" x14ac:dyDescent="0.2">
      <c r="A98" s="77"/>
      <c r="B98" s="78"/>
      <c r="C98" s="51"/>
      <c r="D98" s="51"/>
      <c r="E98" s="175">
        <f t="shared" si="8"/>
        <v>0</v>
      </c>
      <c r="F98" s="51"/>
      <c r="G98" s="181">
        <f t="shared" si="7"/>
        <v>0</v>
      </c>
      <c r="H98" s="181" t="b">
        <f t="shared" si="9"/>
        <v>0</v>
      </c>
      <c r="I98" s="126" t="str">
        <f t="shared" si="10"/>
        <v/>
      </c>
      <c r="J98" s="126" t="str">
        <f t="shared" si="6"/>
        <v/>
      </c>
    </row>
    <row r="99" spans="1:10" x14ac:dyDescent="0.2">
      <c r="A99" s="77"/>
      <c r="B99" s="78"/>
      <c r="C99" s="51"/>
      <c r="D99" s="51"/>
      <c r="E99" s="175">
        <f t="shared" si="8"/>
        <v>0</v>
      </c>
      <c r="F99" s="51"/>
      <c r="G99" s="181">
        <f t="shared" si="7"/>
        <v>0</v>
      </c>
      <c r="H99" s="181" t="b">
        <f t="shared" si="9"/>
        <v>0</v>
      </c>
      <c r="I99" s="126" t="str">
        <f t="shared" si="10"/>
        <v/>
      </c>
      <c r="J99" s="126" t="str">
        <f t="shared" si="6"/>
        <v/>
      </c>
    </row>
    <row r="100" spans="1:10" x14ac:dyDescent="0.2">
      <c r="A100" s="77"/>
      <c r="B100" s="78"/>
      <c r="C100" s="51"/>
      <c r="D100" s="51"/>
      <c r="E100" s="175">
        <f t="shared" si="8"/>
        <v>0</v>
      </c>
      <c r="F100" s="51"/>
      <c r="G100" s="181">
        <f t="shared" si="7"/>
        <v>0</v>
      </c>
      <c r="H100" s="181" t="b">
        <f t="shared" si="9"/>
        <v>0</v>
      </c>
      <c r="I100" s="126" t="str">
        <f t="shared" si="10"/>
        <v/>
      </c>
      <c r="J100" s="126" t="str">
        <f t="shared" si="6"/>
        <v/>
      </c>
    </row>
    <row r="101" spans="1:10" x14ac:dyDescent="0.2">
      <c r="A101" s="77"/>
      <c r="B101" s="78"/>
      <c r="C101" s="51"/>
      <c r="D101" s="51"/>
      <c r="E101" s="175">
        <f t="shared" si="8"/>
        <v>0</v>
      </c>
      <c r="F101" s="51"/>
      <c r="G101" s="181">
        <f t="shared" si="7"/>
        <v>0</v>
      </c>
      <c r="H101" s="181" t="b">
        <f t="shared" si="9"/>
        <v>0</v>
      </c>
      <c r="I101" s="126" t="str">
        <f t="shared" si="10"/>
        <v/>
      </c>
      <c r="J101" s="126" t="str">
        <f t="shared" si="6"/>
        <v/>
      </c>
    </row>
    <row r="102" spans="1:10" x14ac:dyDescent="0.2">
      <c r="A102" s="77"/>
      <c r="B102" s="78"/>
      <c r="C102" s="51"/>
      <c r="D102" s="51"/>
      <c r="E102" s="175">
        <f t="shared" si="8"/>
        <v>0</v>
      </c>
      <c r="F102" s="51"/>
      <c r="G102" s="181">
        <f t="shared" si="7"/>
        <v>0</v>
      </c>
      <c r="H102" s="181" t="b">
        <f t="shared" si="9"/>
        <v>0</v>
      </c>
      <c r="I102" s="126" t="str">
        <f t="shared" si="10"/>
        <v/>
      </c>
      <c r="J102" s="126" t="str">
        <f t="shared" si="6"/>
        <v/>
      </c>
    </row>
    <row r="103" spans="1:10" x14ac:dyDescent="0.2">
      <c r="A103" s="77"/>
      <c r="B103" s="78"/>
      <c r="C103" s="51"/>
      <c r="D103" s="51"/>
      <c r="E103" s="175">
        <f t="shared" si="8"/>
        <v>0</v>
      </c>
      <c r="F103" s="51"/>
      <c r="G103" s="181">
        <f t="shared" si="7"/>
        <v>0</v>
      </c>
      <c r="H103" s="181" t="b">
        <f t="shared" si="9"/>
        <v>0</v>
      </c>
      <c r="I103" s="126" t="str">
        <f t="shared" si="10"/>
        <v/>
      </c>
      <c r="J103" s="126" t="str">
        <f t="shared" si="6"/>
        <v/>
      </c>
    </row>
    <row r="104" spans="1:10" x14ac:dyDescent="0.2">
      <c r="A104" s="77"/>
      <c r="B104" s="78"/>
      <c r="C104" s="51"/>
      <c r="D104" s="51"/>
      <c r="E104" s="175">
        <f t="shared" si="8"/>
        <v>0</v>
      </c>
      <c r="F104" s="51"/>
      <c r="G104" s="181">
        <f t="shared" si="7"/>
        <v>0</v>
      </c>
      <c r="H104" s="181" t="b">
        <f t="shared" si="9"/>
        <v>0</v>
      </c>
      <c r="I104" s="126" t="str">
        <f t="shared" si="10"/>
        <v/>
      </c>
      <c r="J104" s="126" t="str">
        <f t="shared" si="6"/>
        <v/>
      </c>
    </row>
    <row r="105" spans="1:10" x14ac:dyDescent="0.2">
      <c r="A105" s="77"/>
      <c r="B105" s="78"/>
      <c r="C105" s="51"/>
      <c r="D105" s="51"/>
      <c r="E105" s="175">
        <f t="shared" si="8"/>
        <v>0</v>
      </c>
      <c r="F105" s="51"/>
      <c r="G105" s="181">
        <f t="shared" si="7"/>
        <v>0</v>
      </c>
      <c r="H105" s="181" t="b">
        <f t="shared" si="9"/>
        <v>0</v>
      </c>
      <c r="I105" s="126" t="str">
        <f t="shared" si="10"/>
        <v/>
      </c>
      <c r="J105" s="126" t="str">
        <f t="shared" si="6"/>
        <v/>
      </c>
    </row>
    <row r="106" spans="1:10" x14ac:dyDescent="0.2">
      <c r="A106" s="77"/>
      <c r="B106" s="78"/>
      <c r="C106" s="51"/>
      <c r="D106" s="51"/>
      <c r="E106" s="175">
        <f t="shared" si="8"/>
        <v>0</v>
      </c>
      <c r="F106" s="51"/>
      <c r="G106" s="181">
        <f t="shared" si="7"/>
        <v>0</v>
      </c>
      <c r="H106" s="181" t="b">
        <f t="shared" si="9"/>
        <v>0</v>
      </c>
      <c r="I106" s="126" t="str">
        <f t="shared" si="10"/>
        <v/>
      </c>
      <c r="J106" s="126" t="str">
        <f t="shared" si="6"/>
        <v/>
      </c>
    </row>
    <row r="107" spans="1:10" x14ac:dyDescent="0.2">
      <c r="A107" s="77"/>
      <c r="B107" s="78"/>
      <c r="C107" s="51"/>
      <c r="D107" s="51"/>
      <c r="E107" s="175">
        <f t="shared" si="8"/>
        <v>0</v>
      </c>
      <c r="F107" s="51"/>
      <c r="G107" s="181">
        <f t="shared" si="7"/>
        <v>0</v>
      </c>
      <c r="H107" s="181" t="b">
        <f t="shared" si="9"/>
        <v>0</v>
      </c>
      <c r="I107" s="126" t="str">
        <f t="shared" si="10"/>
        <v/>
      </c>
      <c r="J107" s="126" t="str">
        <f t="shared" si="6"/>
        <v/>
      </c>
    </row>
    <row r="108" spans="1:10" x14ac:dyDescent="0.2">
      <c r="A108" s="77"/>
      <c r="B108" s="78"/>
      <c r="C108" s="51"/>
      <c r="D108" s="51"/>
      <c r="E108" s="175">
        <f t="shared" si="8"/>
        <v>0</v>
      </c>
      <c r="F108" s="51"/>
      <c r="G108" s="181">
        <f t="shared" si="7"/>
        <v>0</v>
      </c>
      <c r="H108" s="181" t="b">
        <f t="shared" si="9"/>
        <v>0</v>
      </c>
      <c r="I108" s="126" t="str">
        <f t="shared" si="10"/>
        <v/>
      </c>
      <c r="J108" s="126" t="str">
        <f t="shared" si="6"/>
        <v/>
      </c>
    </row>
    <row r="109" spans="1:10" x14ac:dyDescent="0.2">
      <c r="A109" s="77"/>
      <c r="B109" s="78"/>
      <c r="C109" s="51"/>
      <c r="D109" s="51"/>
      <c r="E109" s="175">
        <f t="shared" si="8"/>
        <v>0</v>
      </c>
      <c r="F109" s="51"/>
      <c r="G109" s="181">
        <f t="shared" si="7"/>
        <v>0</v>
      </c>
      <c r="H109" s="181" t="b">
        <f t="shared" si="9"/>
        <v>0</v>
      </c>
      <c r="I109" s="126" t="str">
        <f t="shared" si="10"/>
        <v/>
      </c>
      <c r="J109" s="126" t="str">
        <f t="shared" si="6"/>
        <v/>
      </c>
    </row>
    <row r="110" spans="1:10" x14ac:dyDescent="0.2">
      <c r="A110" s="77"/>
      <c r="B110" s="78"/>
      <c r="C110" s="51"/>
      <c r="D110" s="51"/>
      <c r="E110" s="175">
        <f t="shared" si="8"/>
        <v>0</v>
      </c>
      <c r="F110" s="51"/>
      <c r="G110" s="181">
        <f t="shared" si="7"/>
        <v>0</v>
      </c>
      <c r="H110" s="181" t="b">
        <f t="shared" si="9"/>
        <v>0</v>
      </c>
      <c r="I110" s="126" t="str">
        <f t="shared" si="10"/>
        <v/>
      </c>
      <c r="J110" s="126" t="str">
        <f t="shared" si="6"/>
        <v/>
      </c>
    </row>
    <row r="111" spans="1:10" x14ac:dyDescent="0.2">
      <c r="A111" s="77"/>
      <c r="B111" s="78"/>
      <c r="C111" s="51"/>
      <c r="D111" s="51"/>
      <c r="E111" s="175">
        <f t="shared" si="8"/>
        <v>0</v>
      </c>
      <c r="F111" s="51"/>
      <c r="G111" s="181">
        <f t="shared" si="7"/>
        <v>0</v>
      </c>
      <c r="H111" s="181" t="b">
        <f t="shared" si="9"/>
        <v>0</v>
      </c>
      <c r="I111" s="126" t="str">
        <f t="shared" si="10"/>
        <v/>
      </c>
      <c r="J111" s="126" t="str">
        <f t="shared" si="6"/>
        <v/>
      </c>
    </row>
    <row r="112" spans="1:10" x14ac:dyDescent="0.2">
      <c r="A112" s="77"/>
      <c r="B112" s="78"/>
      <c r="C112" s="51"/>
      <c r="D112" s="51"/>
      <c r="E112" s="175">
        <f t="shared" si="8"/>
        <v>0</v>
      </c>
      <c r="F112" s="51"/>
      <c r="G112" s="181">
        <f t="shared" si="7"/>
        <v>0</v>
      </c>
      <c r="H112" s="181" t="b">
        <f t="shared" si="9"/>
        <v>0</v>
      </c>
      <c r="I112" s="126" t="str">
        <f t="shared" si="10"/>
        <v/>
      </c>
      <c r="J112" s="126" t="str">
        <f t="shared" si="6"/>
        <v/>
      </c>
    </row>
    <row r="113" spans="1:10" x14ac:dyDescent="0.2">
      <c r="A113" s="77"/>
      <c r="B113" s="78"/>
      <c r="C113" s="51"/>
      <c r="D113" s="51"/>
      <c r="E113" s="175">
        <f t="shared" si="8"/>
        <v>0</v>
      </c>
      <c r="F113" s="51"/>
      <c r="G113" s="181">
        <f t="shared" si="7"/>
        <v>0</v>
      </c>
      <c r="H113" s="181" t="b">
        <f t="shared" si="9"/>
        <v>0</v>
      </c>
      <c r="I113" s="126" t="str">
        <f t="shared" si="10"/>
        <v/>
      </c>
      <c r="J113" s="126" t="str">
        <f t="shared" si="6"/>
        <v/>
      </c>
    </row>
    <row r="114" spans="1:10" x14ac:dyDescent="0.2">
      <c r="A114" s="78"/>
      <c r="B114" s="78"/>
      <c r="C114" s="51"/>
      <c r="D114" s="51"/>
      <c r="E114" s="175">
        <f t="shared" si="8"/>
        <v>0</v>
      </c>
      <c r="F114" s="51"/>
      <c r="G114" s="181">
        <f t="shared" si="7"/>
        <v>0</v>
      </c>
      <c r="H114" s="181" t="b">
        <f t="shared" si="9"/>
        <v>0</v>
      </c>
      <c r="I114" s="126" t="str">
        <f t="shared" si="10"/>
        <v/>
      </c>
      <c r="J114" s="126" t="str">
        <f t="shared" si="6"/>
        <v/>
      </c>
    </row>
    <row r="115" spans="1:10" x14ac:dyDescent="0.2">
      <c r="A115" s="78"/>
      <c r="B115" s="78"/>
      <c r="C115" s="51"/>
      <c r="D115" s="51"/>
      <c r="E115" s="175">
        <f t="shared" si="8"/>
        <v>0</v>
      </c>
      <c r="F115" s="51"/>
      <c r="G115" s="181">
        <f t="shared" si="7"/>
        <v>0</v>
      </c>
      <c r="H115" s="181" t="b">
        <f t="shared" si="9"/>
        <v>0</v>
      </c>
      <c r="I115" s="126" t="str">
        <f t="shared" si="10"/>
        <v/>
      </c>
      <c r="J115" s="126" t="str">
        <f t="shared" si="6"/>
        <v/>
      </c>
    </row>
    <row r="116" spans="1:10" x14ac:dyDescent="0.2">
      <c r="A116" s="49"/>
      <c r="B116" s="49"/>
      <c r="C116" s="51"/>
      <c r="D116" s="51"/>
      <c r="E116" s="175">
        <f t="shared" si="8"/>
        <v>0</v>
      </c>
      <c r="F116" s="51"/>
      <c r="G116" s="181">
        <f t="shared" si="7"/>
        <v>0</v>
      </c>
      <c r="H116" s="181" t="b">
        <f t="shared" si="9"/>
        <v>0</v>
      </c>
      <c r="I116" s="126" t="str">
        <f t="shared" si="10"/>
        <v/>
      </c>
      <c r="J116" s="126" t="str">
        <f t="shared" si="6"/>
        <v/>
      </c>
    </row>
    <row r="117" spans="1:10" x14ac:dyDescent="0.2">
      <c r="A117" s="49"/>
      <c r="B117" s="49"/>
      <c r="C117" s="51"/>
      <c r="D117" s="51"/>
      <c r="E117" s="175">
        <f t="shared" si="8"/>
        <v>0</v>
      </c>
      <c r="F117" s="51"/>
      <c r="G117" s="181">
        <f t="shared" si="7"/>
        <v>0</v>
      </c>
      <c r="H117" s="181" t="b">
        <f t="shared" si="9"/>
        <v>0</v>
      </c>
      <c r="I117" s="126" t="str">
        <f t="shared" si="10"/>
        <v/>
      </c>
      <c r="J117" s="126" t="str">
        <f t="shared" si="6"/>
        <v/>
      </c>
    </row>
    <row r="118" spans="1:10" x14ac:dyDescent="0.2">
      <c r="A118" s="49"/>
      <c r="B118" s="49"/>
      <c r="C118" s="51"/>
      <c r="D118" s="51"/>
      <c r="E118" s="175">
        <f t="shared" si="8"/>
        <v>0</v>
      </c>
      <c r="F118" s="51"/>
      <c r="G118" s="181">
        <f t="shared" si="7"/>
        <v>0</v>
      </c>
      <c r="H118" s="181" t="b">
        <f t="shared" si="9"/>
        <v>0</v>
      </c>
      <c r="I118" s="126" t="str">
        <f t="shared" si="10"/>
        <v/>
      </c>
      <c r="J118" s="126" t="str">
        <f t="shared" si="6"/>
        <v/>
      </c>
    </row>
    <row r="119" spans="1:10" x14ac:dyDescent="0.2">
      <c r="A119" s="49"/>
      <c r="B119" s="49"/>
      <c r="C119" s="51"/>
      <c r="D119" s="51"/>
      <c r="E119" s="175">
        <f t="shared" si="8"/>
        <v>0</v>
      </c>
      <c r="F119" s="51"/>
      <c r="G119" s="181">
        <f t="shared" si="7"/>
        <v>0</v>
      </c>
      <c r="H119" s="181" t="b">
        <f t="shared" si="9"/>
        <v>0</v>
      </c>
      <c r="I119" s="126" t="str">
        <f t="shared" si="10"/>
        <v/>
      </c>
      <c r="J119" s="126" t="str">
        <f>IF(A119&gt;0,1/12*C119+J118,"")</f>
        <v/>
      </c>
    </row>
    <row r="120" spans="1:10" x14ac:dyDescent="0.2">
      <c r="A120" s="49"/>
      <c r="B120" s="49"/>
      <c r="C120" s="51"/>
      <c r="D120" s="51"/>
      <c r="E120" s="175">
        <f t="shared" si="8"/>
        <v>0</v>
      </c>
      <c r="F120" s="51"/>
      <c r="G120" s="181">
        <f t="shared" si="7"/>
        <v>0</v>
      </c>
      <c r="H120" s="181" t="b">
        <f t="shared" si="9"/>
        <v>0</v>
      </c>
      <c r="I120" s="126" t="str">
        <f t="shared" si="10"/>
        <v/>
      </c>
      <c r="J120" s="126" t="str">
        <f>IF(A120&gt;0,1/12*C120+J119,"")</f>
        <v/>
      </c>
    </row>
    <row r="121" spans="1:10" x14ac:dyDescent="0.2">
      <c r="A121"/>
      <c r="H121" s="167"/>
      <c r="I121" s="126"/>
      <c r="J121" s="126"/>
    </row>
    <row r="122" spans="1:10" x14ac:dyDescent="0.2">
      <c r="A122"/>
      <c r="H122" s="167"/>
      <c r="I122" s="126"/>
      <c r="J122" s="126"/>
    </row>
    <row r="123" spans="1:10" x14ac:dyDescent="0.2">
      <c r="A123"/>
      <c r="H123" s="167"/>
      <c r="I123" s="126"/>
      <c r="J123" s="126"/>
    </row>
    <row r="124" spans="1:10" x14ac:dyDescent="0.2">
      <c r="A124"/>
      <c r="H124" s="167"/>
      <c r="I124" s="126"/>
      <c r="J124" s="126"/>
    </row>
    <row r="125" spans="1:10" x14ac:dyDescent="0.2">
      <c r="A125"/>
      <c r="H125" s="167"/>
      <c r="I125" s="126"/>
      <c r="J125" s="126"/>
    </row>
    <row r="126" spans="1:10" x14ac:dyDescent="0.2">
      <c r="A126"/>
      <c r="H126" s="167"/>
      <c r="I126" s="126"/>
      <c r="J126" s="126"/>
    </row>
    <row r="127" spans="1:10" x14ac:dyDescent="0.2">
      <c r="A127"/>
      <c r="H127" s="167"/>
      <c r="I127" s="126"/>
      <c r="J127" s="126"/>
    </row>
    <row r="128" spans="1:10" x14ac:dyDescent="0.2">
      <c r="A128"/>
      <c r="H128" s="167"/>
      <c r="I128" s="126"/>
      <c r="J128" s="126"/>
    </row>
    <row r="129" spans="1:16" x14ac:dyDescent="0.2">
      <c r="A129"/>
      <c r="H129" s="167"/>
      <c r="I129" s="126"/>
      <c r="J129" s="126"/>
    </row>
    <row r="130" spans="1:16" x14ac:dyDescent="0.2">
      <c r="A130"/>
      <c r="H130" s="167"/>
      <c r="I130" s="126"/>
      <c r="J130" s="126"/>
    </row>
    <row r="131" spans="1:16" x14ac:dyDescent="0.2">
      <c r="A131"/>
      <c r="H131" s="167"/>
      <c r="I131" s="126"/>
      <c r="J131" s="126"/>
    </row>
    <row r="132" spans="1:16" x14ac:dyDescent="0.2">
      <c r="B132" s="167"/>
      <c r="C132" s="168"/>
      <c r="D132" s="168"/>
      <c r="F132" s="168"/>
      <c r="I132" s="169"/>
      <c r="J132" s="170"/>
      <c r="K132" s="167"/>
      <c r="L132" s="238"/>
      <c r="M132" s="238"/>
      <c r="N132" s="238"/>
      <c r="O132" s="167"/>
      <c r="P132" s="167"/>
    </row>
    <row r="133" spans="1:16" x14ac:dyDescent="0.2">
      <c r="B133" s="167"/>
      <c r="C133" s="168"/>
      <c r="D133" s="168"/>
      <c r="F133" s="168"/>
      <c r="I133" s="169"/>
      <c r="J133" s="170"/>
      <c r="K133" s="167"/>
      <c r="L133" s="238"/>
      <c r="M133" s="238"/>
      <c r="N133" s="238"/>
      <c r="O133" s="167"/>
      <c r="P133" s="167"/>
    </row>
    <row r="134" spans="1:16" x14ac:dyDescent="0.2">
      <c r="B134" s="167"/>
      <c r="C134" s="168"/>
      <c r="D134" s="168"/>
      <c r="F134" s="168"/>
      <c r="I134" s="169"/>
      <c r="J134" s="170"/>
      <c r="K134" s="167"/>
      <c r="L134" s="238"/>
      <c r="M134" s="238"/>
      <c r="N134" s="238"/>
      <c r="O134" s="167"/>
      <c r="P134" s="167"/>
    </row>
    <row r="135" spans="1:16" x14ac:dyDescent="0.2">
      <c r="B135" s="167"/>
      <c r="C135" s="168"/>
      <c r="D135" s="168"/>
      <c r="F135" s="168"/>
      <c r="I135" s="169"/>
      <c r="J135" s="170"/>
      <c r="K135" s="167"/>
      <c r="L135" s="238"/>
      <c r="M135" s="238"/>
      <c r="N135" s="238"/>
      <c r="O135" s="167"/>
      <c r="P135" s="167"/>
    </row>
    <row r="136" spans="1:16" x14ac:dyDescent="0.2">
      <c r="B136" s="167"/>
      <c r="C136" s="168"/>
      <c r="D136" s="168"/>
      <c r="F136" s="168"/>
      <c r="I136" s="169"/>
      <c r="J136" s="170"/>
      <c r="K136" s="167"/>
      <c r="L136" s="238"/>
      <c r="M136" s="238"/>
      <c r="N136" s="238"/>
      <c r="O136" s="167"/>
      <c r="P136" s="167"/>
    </row>
    <row r="137" spans="1:16" x14ac:dyDescent="0.2">
      <c r="B137" s="167"/>
      <c r="C137" s="168"/>
      <c r="D137" s="168"/>
      <c r="F137" s="168"/>
      <c r="I137" s="169"/>
      <c r="J137" s="170"/>
      <c r="K137" s="167"/>
      <c r="L137" s="238"/>
      <c r="M137" s="238"/>
      <c r="N137" s="238"/>
      <c r="O137" s="167"/>
      <c r="P137" s="167"/>
    </row>
    <row r="138" spans="1:16" x14ac:dyDescent="0.2">
      <c r="B138" s="167"/>
      <c r="C138" s="168"/>
      <c r="D138" s="168"/>
      <c r="F138" s="168"/>
      <c r="I138" s="169"/>
      <c r="J138" s="170"/>
      <c r="K138" s="167"/>
      <c r="L138" s="238"/>
      <c r="M138" s="238"/>
      <c r="N138" s="238"/>
      <c r="O138" s="167"/>
      <c r="P138" s="167"/>
    </row>
    <row r="139" spans="1:16" x14ac:dyDescent="0.2">
      <c r="B139" s="167"/>
      <c r="C139" s="168"/>
      <c r="D139" s="168"/>
      <c r="F139" s="168"/>
      <c r="I139" s="169"/>
      <c r="J139" s="170"/>
      <c r="K139" s="167"/>
      <c r="L139" s="238"/>
      <c r="M139" s="238"/>
      <c r="N139" s="238"/>
      <c r="O139" s="167"/>
      <c r="P139" s="167"/>
    </row>
    <row r="140" spans="1:16" x14ac:dyDescent="0.2">
      <c r="B140" s="167"/>
      <c r="C140" s="168"/>
      <c r="D140" s="168"/>
      <c r="F140" s="168"/>
      <c r="I140" s="169"/>
      <c r="J140" s="170"/>
      <c r="K140" s="167"/>
      <c r="L140" s="238"/>
      <c r="M140" s="238"/>
      <c r="N140" s="238"/>
      <c r="O140" s="167"/>
      <c r="P140" s="167"/>
    </row>
    <row r="141" spans="1:16" x14ac:dyDescent="0.2">
      <c r="B141" s="167"/>
      <c r="C141" s="168"/>
      <c r="D141" s="168"/>
      <c r="F141" s="168"/>
      <c r="I141" s="169"/>
      <c r="J141" s="170"/>
      <c r="K141" s="167"/>
      <c r="L141" s="238"/>
      <c r="M141" s="238"/>
      <c r="N141" s="238"/>
      <c r="O141" s="167"/>
      <c r="P141" s="167"/>
    </row>
    <row r="142" spans="1:16" x14ac:dyDescent="0.2">
      <c r="B142" s="167"/>
      <c r="C142" s="168"/>
      <c r="D142" s="168"/>
      <c r="F142" s="168"/>
      <c r="I142" s="169"/>
      <c r="J142" s="170"/>
      <c r="K142" s="167"/>
      <c r="L142" s="238"/>
      <c r="M142" s="238"/>
      <c r="N142" s="238"/>
      <c r="O142" s="167"/>
      <c r="P142" s="167"/>
    </row>
    <row r="143" spans="1:16" x14ac:dyDescent="0.2">
      <c r="B143" s="167"/>
      <c r="C143" s="168"/>
      <c r="D143" s="168"/>
      <c r="F143" s="168"/>
      <c r="I143" s="169"/>
      <c r="J143" s="170"/>
      <c r="K143" s="167"/>
      <c r="L143" s="238"/>
      <c r="M143" s="238"/>
      <c r="N143" s="238"/>
      <c r="O143" s="167"/>
      <c r="P143" s="167"/>
    </row>
    <row r="144" spans="1:16" x14ac:dyDescent="0.2">
      <c r="B144" s="167"/>
      <c r="C144" s="168"/>
      <c r="D144" s="168"/>
      <c r="F144" s="168"/>
      <c r="I144" s="169"/>
      <c r="J144" s="170"/>
      <c r="K144" s="167"/>
      <c r="L144" s="238"/>
      <c r="M144" s="238"/>
      <c r="N144" s="238"/>
      <c r="O144" s="167"/>
      <c r="P144" s="167"/>
    </row>
    <row r="145" spans="2:16" x14ac:dyDescent="0.2">
      <c r="B145" s="167"/>
      <c r="C145" s="168"/>
      <c r="D145" s="168"/>
      <c r="F145" s="168"/>
      <c r="I145" s="169"/>
      <c r="J145" s="170"/>
      <c r="K145" s="167"/>
      <c r="L145" s="238"/>
      <c r="M145" s="238"/>
      <c r="N145" s="238"/>
      <c r="O145" s="167"/>
      <c r="P145" s="167"/>
    </row>
    <row r="146" spans="2:16" x14ac:dyDescent="0.2">
      <c r="B146" s="167"/>
      <c r="C146" s="168"/>
      <c r="D146" s="168"/>
      <c r="F146" s="168"/>
      <c r="I146" s="169"/>
      <c r="J146" s="170"/>
      <c r="K146" s="167"/>
      <c r="L146" s="238"/>
      <c r="M146" s="238"/>
      <c r="N146" s="238"/>
      <c r="O146" s="167"/>
      <c r="P146" s="167"/>
    </row>
  </sheetData>
  <sheetProtection sheet="1" objects="1" scenarios="1"/>
  <mergeCells count="9">
    <mergeCell ref="J10:J14"/>
    <mergeCell ref="B10:B14"/>
    <mergeCell ref="A10:A14"/>
    <mergeCell ref="A8:B8"/>
    <mergeCell ref="A6:D6"/>
    <mergeCell ref="C10:C14"/>
    <mergeCell ref="D10:D14"/>
    <mergeCell ref="F10:F14"/>
    <mergeCell ref="I10:I14"/>
  </mergeCells>
  <phoneticPr fontId="23" type="noConversion"/>
  <conditionalFormatting sqref="N6:O6 H132:I65536 J10 H10:H53 H1:I7 I9:I10 I15">
    <cfRule type="cellIs" dxfId="2" priority="4" stopIfTrue="1" operator="equal">
      <formula>FALSE</formula>
    </cfRule>
  </conditionalFormatting>
  <conditionalFormatting sqref="B7 A9:B9">
    <cfRule type="cellIs" dxfId="1" priority="5" stopIfTrue="1" operator="equal">
      <formula>2003</formula>
    </cfRule>
  </conditionalFormatting>
  <dataValidations count="3">
    <dataValidation type="whole" operator="equal" allowBlank="1" showInputMessage="1" showErrorMessage="1" errorTitle="Eingabe Kalenderjahr:" error="Das Jahr muss vierstellig erfasst werden._x000a__x000a_Achtung:_x000a_Es ist zwingend immer das nächstfolgende Jahr einzugeben._x000a_Es darf nicht zweimal dasselbe Jahr erfasst werden!" sqref="A60:A113">
      <formula1>A59+1</formula1>
    </dataValidation>
    <dataValidation type="whole" allowBlank="1" showInputMessage="1" showErrorMessage="1" errorTitle="Eingabe Kalenderjahr" error="Das Jahr muss vierstellig erfasst werden._x000a_Achtung: Es kann nicht zweimal dasselbe Jahr erfasst werden!" sqref="A16:A59">
      <formula1>1000</formula1>
      <formula2>3000</formula2>
    </dataValidation>
    <dataValidation type="whole" operator="lessThan" allowBlank="1" showInputMessage="1" showErrorMessage="1" error="Zahl muss zwischen 1 und 12 sein!" sqref="C15:C121">
      <formula1>13</formula1>
    </dataValidation>
  </dataValidations>
  <pageMargins left="0.51181102362204722" right="0.39370078740157483" top="0.39370078740157483" bottom="0.39370078740157483" header="0.51181102362204722" footer="0.19685039370078741"/>
  <pageSetup paperSize="9" fitToHeight="0" orientation="portrait" r:id="rId1"/>
  <headerFooter alignWithMargins="0">
    <oddFooter>&amp;LSGV Verband St.Galler Volksschulträger&amp;R&amp;D</oddFooter>
  </headerFooter>
  <drawing r:id="rId2"/>
  <legacyDrawing r:id="rId3"/>
  <controls>
    <mc:AlternateContent xmlns:mc="http://schemas.openxmlformats.org/markup-compatibility/2006">
      <mc:Choice Requires="x14">
        <control shapeId="4102" r:id="rId4" name="ComboBox1">
          <controlPr defaultSize="0" autoLine="0" autoPict="0" linkedCell="ckatselection" listFillRange="rkatlist" r:id="rId5">
            <anchor moveWithCells="1" sizeWithCells="1">
              <from>
                <xdr:col>5</xdr:col>
                <xdr:colOff>9525</xdr:colOff>
                <xdr:row>4</xdr:row>
                <xdr:rowOff>0</xdr:rowOff>
              </from>
              <to>
                <xdr:col>10</xdr:col>
                <xdr:colOff>0</xdr:colOff>
                <xdr:row>5</xdr:row>
                <xdr:rowOff>19050</xdr:rowOff>
              </to>
            </anchor>
          </controlPr>
        </control>
      </mc:Choice>
      <mc:Fallback>
        <control shapeId="4102" r:id="rId4" name="Combo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L126"/>
  <sheetViews>
    <sheetView zoomScale="130" zoomScaleNormal="130" workbookViewId="0">
      <selection activeCell="C17" sqref="C17"/>
    </sheetView>
  </sheetViews>
  <sheetFormatPr baseColWidth="10" defaultRowHeight="12.75" x14ac:dyDescent="0.2"/>
  <cols>
    <col min="1" max="1" width="5.85546875" style="4" customWidth="1"/>
    <col min="2" max="2" width="30.28515625" style="17" customWidth="1"/>
    <col min="3" max="4" width="16.7109375" style="16" customWidth="1"/>
    <col min="5" max="5" width="7.140625" style="17" bestFit="1" customWidth="1"/>
    <col min="6" max="6" width="1.140625" style="17" hidden="1" customWidth="1"/>
    <col min="7" max="7" width="5.28515625" style="17" bestFit="1" customWidth="1"/>
    <col min="8" max="8" width="7.7109375" style="17" hidden="1" customWidth="1"/>
    <col min="9" max="9" width="5.5703125" style="28" hidden="1" customWidth="1"/>
    <col min="10" max="10" width="5.5703125" style="31" hidden="1" customWidth="1"/>
    <col min="11" max="16384" width="11.42578125" style="17"/>
  </cols>
  <sheetData>
    <row r="1" spans="1:11" s="22" customFormat="1" ht="15.75" x14ac:dyDescent="0.25">
      <c r="A1" s="43" t="s">
        <v>68</v>
      </c>
      <c r="B1" s="62"/>
      <c r="C1" s="63"/>
      <c r="D1" s="107"/>
      <c r="E1" s="96"/>
      <c r="F1" s="96"/>
      <c r="G1" s="214"/>
      <c r="H1" s="42"/>
      <c r="I1" s="27"/>
      <c r="J1" s="30"/>
    </row>
    <row r="2" spans="1:11" ht="5.25" customHeight="1" x14ac:dyDescent="0.2">
      <c r="A2" s="45"/>
      <c r="B2" s="62"/>
      <c r="C2" s="45"/>
      <c r="D2" s="64"/>
      <c r="E2" s="65"/>
      <c r="F2" s="65"/>
      <c r="G2" s="215"/>
    </row>
    <row r="3" spans="1:11" ht="15" x14ac:dyDescent="0.25">
      <c r="A3" s="48" t="s">
        <v>80</v>
      </c>
      <c r="B3" s="66"/>
      <c r="C3" s="50"/>
      <c r="D3" s="95"/>
      <c r="E3" s="96"/>
      <c r="F3" s="96"/>
      <c r="G3" s="214"/>
      <c r="H3" s="42"/>
    </row>
    <row r="4" spans="1:11" ht="5.25" customHeight="1" x14ac:dyDescent="0.2">
      <c r="A4" s="53"/>
      <c r="B4" s="65"/>
      <c r="C4" s="64"/>
      <c r="D4" s="64"/>
      <c r="E4" s="65"/>
      <c r="F4" s="65"/>
      <c r="G4" s="65"/>
    </row>
    <row r="5" spans="1:11" x14ac:dyDescent="0.2">
      <c r="A5" s="266"/>
      <c r="B5" s="266"/>
      <c r="C5" s="64"/>
      <c r="D5" s="67" t="s">
        <v>0</v>
      </c>
      <c r="E5" s="68" t="s">
        <v>19</v>
      </c>
      <c r="F5" s="65"/>
      <c r="G5" s="65"/>
    </row>
    <row r="6" spans="1:11" ht="15" x14ac:dyDescent="0.25">
      <c r="A6" s="48" t="s">
        <v>41</v>
      </c>
      <c r="B6" s="53"/>
      <c r="C6" s="64"/>
      <c r="D6" s="97"/>
      <c r="E6" s="98"/>
      <c r="F6" s="65"/>
      <c r="G6" s="65"/>
      <c r="I6" s="29"/>
    </row>
    <row r="7" spans="1:11" x14ac:dyDescent="0.2">
      <c r="A7" s="94" t="s">
        <v>89</v>
      </c>
      <c r="B7" s="53"/>
      <c r="C7" s="69"/>
      <c r="D7" s="64"/>
      <c r="E7" s="65"/>
      <c r="F7" s="65"/>
      <c r="G7" s="65"/>
    </row>
    <row r="8" spans="1:11" x14ac:dyDescent="0.2">
      <c r="A8" s="129" t="s">
        <v>81</v>
      </c>
      <c r="B8" s="130"/>
      <c r="C8" s="131"/>
      <c r="D8" s="132"/>
      <c r="E8" s="133"/>
      <c r="F8" s="133"/>
      <c r="G8" s="134"/>
      <c r="H8" s="134"/>
    </row>
    <row r="9" spans="1:11" x14ac:dyDescent="0.2">
      <c r="A9" s="135" t="s">
        <v>73</v>
      </c>
      <c r="B9" s="136"/>
      <c r="C9" s="137">
        <f>MAX(A22:A71)</f>
        <v>0</v>
      </c>
      <c r="D9" s="137"/>
      <c r="E9" s="137"/>
      <c r="F9" s="137"/>
      <c r="G9" s="138"/>
      <c r="H9" s="138"/>
      <c r="I9" s="29"/>
    </row>
    <row r="10" spans="1:11" x14ac:dyDescent="0.2">
      <c r="A10" s="139" t="s">
        <v>59</v>
      </c>
      <c r="B10" s="136"/>
      <c r="C10" s="140">
        <f>C65/12</f>
        <v>0</v>
      </c>
      <c r="D10" s="141" t="s">
        <v>22</v>
      </c>
      <c r="E10" s="142">
        <f>ROUNDDOWN(C10,0)</f>
        <v>0</v>
      </c>
      <c r="F10" s="143"/>
      <c r="G10" s="208">
        <f>C10*12-E10*12</f>
        <v>0</v>
      </c>
      <c r="H10" s="144"/>
      <c r="I10" s="28">
        <f>16-C10</f>
        <v>16</v>
      </c>
      <c r="J10" s="31">
        <f>IF(AND(I11&gt;0,I11&gt;I10),I11,I10)</f>
        <v>16</v>
      </c>
      <c r="K10" s="19"/>
    </row>
    <row r="11" spans="1:11" ht="2.1" customHeight="1" x14ac:dyDescent="0.2">
      <c r="A11" s="139"/>
      <c r="B11" s="136"/>
      <c r="C11" s="140"/>
      <c r="D11" s="141"/>
      <c r="E11" s="142"/>
      <c r="F11" s="143"/>
      <c r="G11" s="208"/>
      <c r="H11" s="144"/>
      <c r="I11" s="28">
        <f>IF(C11&lt;6,5-C11,0)</f>
        <v>5</v>
      </c>
      <c r="K11" s="19"/>
    </row>
    <row r="12" spans="1:11" x14ac:dyDescent="0.2">
      <c r="A12" s="216" t="s">
        <v>58</v>
      </c>
      <c r="B12" s="217"/>
      <c r="C12" s="218">
        <f>D65/12</f>
        <v>0</v>
      </c>
      <c r="D12" s="219" t="s">
        <v>22</v>
      </c>
      <c r="E12" s="220">
        <f>ROUNDDOWN(C12,0)</f>
        <v>0</v>
      </c>
      <c r="F12" s="221"/>
      <c r="G12" s="222">
        <f>C12*12-E12*12</f>
        <v>0</v>
      </c>
      <c r="H12" s="144"/>
      <c r="K12" s="19"/>
    </row>
    <row r="13" spans="1:11" x14ac:dyDescent="0.2">
      <c r="A13" s="135" t="s">
        <v>107</v>
      </c>
      <c r="B13" s="136"/>
      <c r="C13" s="146"/>
      <c r="D13" s="137" t="str">
        <f>IF(I22="","",ROUNDDOWN(C9+I10,0))</f>
        <v/>
      </c>
      <c r="E13" s="147"/>
      <c r="F13" s="143"/>
      <c r="G13" s="209"/>
      <c r="H13" s="144"/>
      <c r="I13" s="28" t="e">
        <f>IF(E6&lt;8,VLOOKUP(D6,Datenblatt!M1:N60,2),VLOOKUP(D6,Datenblatt!M62:N125,2))</f>
        <v>#N/A</v>
      </c>
      <c r="K13" s="19"/>
    </row>
    <row r="14" spans="1:11" x14ac:dyDescent="0.2">
      <c r="A14" s="135" t="s">
        <v>90</v>
      </c>
      <c r="B14" s="136"/>
      <c r="C14" s="146"/>
      <c r="D14" s="137" t="str">
        <f>IF(I22="","",ROUNDDOWN(C9+I14,0))</f>
        <v/>
      </c>
      <c r="E14" s="147"/>
      <c r="F14" s="143"/>
      <c r="G14" s="209"/>
      <c r="H14" s="144"/>
      <c r="I14" s="28">
        <f>26-C10</f>
        <v>26</v>
      </c>
      <c r="J14" s="31">
        <f>IF(AND(I15&gt;0,I15&gt;I14),I15,I14)</f>
        <v>26</v>
      </c>
      <c r="K14" s="19"/>
    </row>
    <row r="15" spans="1:11" x14ac:dyDescent="0.2">
      <c r="A15" s="267" t="s">
        <v>36</v>
      </c>
      <c r="B15" s="268"/>
      <c r="C15" s="148" t="str">
        <f>IF(D6&gt;0,I13,"")</f>
        <v/>
      </c>
      <c r="D15" s="148"/>
      <c r="E15" s="149"/>
      <c r="F15" s="145"/>
      <c r="G15" s="210"/>
      <c r="H15" s="150"/>
      <c r="I15" s="28">
        <f>5-C11</f>
        <v>5</v>
      </c>
      <c r="K15" s="19"/>
    </row>
    <row r="16" spans="1:11" ht="14.25" x14ac:dyDescent="0.2">
      <c r="A16" s="151" t="s">
        <v>105</v>
      </c>
      <c r="B16" s="152"/>
      <c r="C16" s="153" t="s">
        <v>106</v>
      </c>
      <c r="D16" s="154" t="str">
        <f>IF(D6&gt;0,I16,"")</f>
        <v/>
      </c>
      <c r="E16" s="155"/>
      <c r="F16" s="155"/>
      <c r="G16" s="156"/>
      <c r="H16" s="156"/>
      <c r="I16" s="25" t="e">
        <f>IF(E6&lt;8,VLOOKUP(D6,Datenblatt!M1:O60,3),VLOOKUP(D6,Datenblatt!M62:O125,3))</f>
        <v>#N/A</v>
      </c>
      <c r="K16" s="19"/>
    </row>
    <row r="17" spans="1:11" ht="14.25" x14ac:dyDescent="0.2">
      <c r="A17" s="157" t="s">
        <v>105</v>
      </c>
      <c r="B17" s="158"/>
      <c r="C17" s="159" t="s">
        <v>114</v>
      </c>
      <c r="D17" s="160" t="str">
        <f>IF(D6&gt;0,I17,"")</f>
        <v/>
      </c>
      <c r="E17" s="161"/>
      <c r="F17" s="161"/>
      <c r="G17" s="162"/>
      <c r="H17" s="162"/>
      <c r="I17" s="26" t="e">
        <f>IF(E6&lt;8,VLOOKUP(D6,Datenblatt!M1:P60,4),VLOOKUP(D6,Datenblatt!M62:P125,4))</f>
        <v>#N/A</v>
      </c>
      <c r="K17" s="19"/>
    </row>
    <row r="18" spans="1:11" ht="12.75" customHeight="1" x14ac:dyDescent="0.2">
      <c r="A18" s="284" t="s">
        <v>0</v>
      </c>
      <c r="B18" s="287" t="s">
        <v>1</v>
      </c>
      <c r="C18" s="272" t="s">
        <v>87</v>
      </c>
      <c r="D18" s="272" t="s">
        <v>86</v>
      </c>
      <c r="E18" s="275" t="s">
        <v>88</v>
      </c>
      <c r="F18" s="276"/>
      <c r="G18" s="277"/>
      <c r="H18" s="211"/>
      <c r="K18" s="19"/>
    </row>
    <row r="19" spans="1:11" x14ac:dyDescent="0.2">
      <c r="A19" s="285"/>
      <c r="B19" s="249"/>
      <c r="C19" s="273"/>
      <c r="D19" s="261"/>
      <c r="E19" s="278"/>
      <c r="F19" s="279"/>
      <c r="G19" s="280"/>
      <c r="H19" s="212"/>
      <c r="K19" s="19"/>
    </row>
    <row r="20" spans="1:11" x14ac:dyDescent="0.2">
      <c r="A20" s="286"/>
      <c r="B20" s="250"/>
      <c r="C20" s="274"/>
      <c r="D20" s="262"/>
      <c r="E20" s="281"/>
      <c r="F20" s="282"/>
      <c r="G20" s="283"/>
      <c r="H20" s="213"/>
      <c r="K20" s="19"/>
    </row>
    <row r="21" spans="1:11" x14ac:dyDescent="0.2">
      <c r="A21" s="225"/>
      <c r="B21" s="227" t="s">
        <v>108</v>
      </c>
      <c r="C21" s="228"/>
      <c r="D21" s="229"/>
      <c r="E21" s="288"/>
      <c r="F21" s="289"/>
      <c r="G21" s="290"/>
      <c r="H21" s="212"/>
      <c r="K21" s="19"/>
    </row>
    <row r="22" spans="1:11" x14ac:dyDescent="0.2">
      <c r="A22" s="166" t="str">
        <f>IF('Arbeitsjahr Lohn und TP'!A16&gt;0,'Arbeitsjahr Lohn und TP'!A16,"")</f>
        <v/>
      </c>
      <c r="B22" s="123" t="str">
        <f>IF('Arbeitsjahr Lohn und TP'!B16=0,"",'Arbeitsjahr Lohn und TP'!B16)</f>
        <v/>
      </c>
      <c r="C22" s="163" t="str">
        <f>IF('Arbeitsjahr Lohn und TP'!C16&gt;0,'Arbeitsjahr Lohn und TP'!C16,"")</f>
        <v/>
      </c>
      <c r="D22" s="60"/>
      <c r="E22" s="269"/>
      <c r="F22" s="270"/>
      <c r="G22" s="271"/>
      <c r="H22" s="20"/>
      <c r="I22" s="28" t="str">
        <f>A22</f>
        <v/>
      </c>
      <c r="K22" s="19"/>
    </row>
    <row r="23" spans="1:11" x14ac:dyDescent="0.2">
      <c r="A23" s="166" t="str">
        <f>IF('Arbeitsjahr Lohn und TP'!A17&gt;0,'Arbeitsjahr Lohn und TP'!A17,"")</f>
        <v/>
      </c>
      <c r="B23" s="123" t="str">
        <f>IF('Arbeitsjahr Lohn und TP'!B17=0,"",'Arbeitsjahr Lohn und TP'!B17)</f>
        <v/>
      </c>
      <c r="C23" s="163" t="str">
        <f>IF('Arbeitsjahr Lohn und TP'!C17&gt;0,'Arbeitsjahr Lohn und TP'!C17,"")</f>
        <v/>
      </c>
      <c r="D23" s="60"/>
      <c r="E23" s="269"/>
      <c r="F23" s="270"/>
      <c r="G23" s="271"/>
      <c r="H23" s="21"/>
      <c r="K23" s="19"/>
    </row>
    <row r="24" spans="1:11" x14ac:dyDescent="0.2">
      <c r="A24" s="166" t="str">
        <f>IF('Arbeitsjahr Lohn und TP'!A18&gt;0,'Arbeitsjahr Lohn und TP'!A18,"")</f>
        <v/>
      </c>
      <c r="B24" s="123" t="str">
        <f>IF('Arbeitsjahr Lohn und TP'!B18=0,"",'Arbeitsjahr Lohn und TP'!B18)</f>
        <v/>
      </c>
      <c r="C24" s="163" t="str">
        <f>IF('Arbeitsjahr Lohn und TP'!C18&gt;0,'Arbeitsjahr Lohn und TP'!C18,"")</f>
        <v/>
      </c>
      <c r="D24" s="60"/>
      <c r="E24" s="269"/>
      <c r="F24" s="270"/>
      <c r="G24" s="271"/>
      <c r="H24" s="21"/>
      <c r="K24" s="19"/>
    </row>
    <row r="25" spans="1:11" x14ac:dyDescent="0.2">
      <c r="A25" s="166" t="str">
        <f>IF('Arbeitsjahr Lohn und TP'!A19&gt;0,'Arbeitsjahr Lohn und TP'!A19,"")</f>
        <v/>
      </c>
      <c r="B25" s="123" t="str">
        <f>IF('Arbeitsjahr Lohn und TP'!B19=0,"",'Arbeitsjahr Lohn und TP'!B19)</f>
        <v/>
      </c>
      <c r="C25" s="163" t="str">
        <f>IF('Arbeitsjahr Lohn und TP'!C19&gt;0,'Arbeitsjahr Lohn und TP'!C19,"")</f>
        <v/>
      </c>
      <c r="D25" s="60"/>
      <c r="E25" s="269"/>
      <c r="F25" s="270"/>
      <c r="G25" s="271"/>
      <c r="H25" s="21"/>
      <c r="K25" s="19"/>
    </row>
    <row r="26" spans="1:11" x14ac:dyDescent="0.2">
      <c r="A26" s="166" t="str">
        <f>IF('Arbeitsjahr Lohn und TP'!A20&gt;0,'Arbeitsjahr Lohn und TP'!A20,"")</f>
        <v/>
      </c>
      <c r="B26" s="123" t="str">
        <f>IF('Arbeitsjahr Lohn und TP'!B20=0,"",'Arbeitsjahr Lohn und TP'!B20)</f>
        <v/>
      </c>
      <c r="C26" s="163" t="str">
        <f>IF('Arbeitsjahr Lohn und TP'!C20&gt;0,'Arbeitsjahr Lohn und TP'!C20,"")</f>
        <v/>
      </c>
      <c r="D26" s="60"/>
      <c r="E26" s="269"/>
      <c r="F26" s="270"/>
      <c r="G26" s="271"/>
      <c r="H26" s="21"/>
      <c r="K26" s="19"/>
    </row>
    <row r="27" spans="1:11" x14ac:dyDescent="0.2">
      <c r="A27" s="166" t="str">
        <f>IF('Arbeitsjahr Lohn und TP'!A21&gt;0,'Arbeitsjahr Lohn und TP'!A21,"")</f>
        <v/>
      </c>
      <c r="B27" s="123" t="str">
        <f>IF('Arbeitsjahr Lohn und TP'!B21=0,"",'Arbeitsjahr Lohn und TP'!B21)</f>
        <v/>
      </c>
      <c r="C27" s="163" t="str">
        <f>IF('Arbeitsjahr Lohn und TP'!C21&gt;0,'Arbeitsjahr Lohn und TP'!C21,"")</f>
        <v/>
      </c>
      <c r="D27" s="60"/>
      <c r="E27" s="269"/>
      <c r="F27" s="270"/>
      <c r="G27" s="271"/>
      <c r="H27" s="21"/>
      <c r="K27" s="19"/>
    </row>
    <row r="28" spans="1:11" x14ac:dyDescent="0.2">
      <c r="A28" s="166" t="str">
        <f>IF('Arbeitsjahr Lohn und TP'!A22&gt;0,'Arbeitsjahr Lohn und TP'!A22,"")</f>
        <v/>
      </c>
      <c r="B28" s="123" t="str">
        <f>IF('Arbeitsjahr Lohn und TP'!B22=0,"",'Arbeitsjahr Lohn und TP'!B22)</f>
        <v/>
      </c>
      <c r="C28" s="163" t="str">
        <f>IF('Arbeitsjahr Lohn und TP'!C22&gt;0,'Arbeitsjahr Lohn und TP'!C22,"")</f>
        <v/>
      </c>
      <c r="D28" s="60"/>
      <c r="E28" s="269"/>
      <c r="F28" s="270"/>
      <c r="G28" s="271"/>
      <c r="H28" s="21"/>
      <c r="K28" s="19"/>
    </row>
    <row r="29" spans="1:11" x14ac:dyDescent="0.2">
      <c r="A29" s="166" t="str">
        <f>IF('Arbeitsjahr Lohn und TP'!A23&gt;0,'Arbeitsjahr Lohn und TP'!A23,"")</f>
        <v/>
      </c>
      <c r="B29" s="123" t="str">
        <f>IF('Arbeitsjahr Lohn und TP'!B23=0,"",'Arbeitsjahr Lohn und TP'!B23)</f>
        <v/>
      </c>
      <c r="C29" s="163" t="str">
        <f>IF('Arbeitsjahr Lohn und TP'!C23&gt;0,'Arbeitsjahr Lohn und TP'!C23,"")</f>
        <v/>
      </c>
      <c r="D29" s="60"/>
      <c r="E29" s="269"/>
      <c r="F29" s="270"/>
      <c r="G29" s="271"/>
      <c r="H29" s="21"/>
      <c r="K29" s="19"/>
    </row>
    <row r="30" spans="1:11" x14ac:dyDescent="0.2">
      <c r="A30" s="166" t="str">
        <f>IF('Arbeitsjahr Lohn und TP'!A24&gt;0,'Arbeitsjahr Lohn und TP'!A24,"")</f>
        <v/>
      </c>
      <c r="B30" s="123" t="str">
        <f>IF('Arbeitsjahr Lohn und TP'!B24=0,"",'Arbeitsjahr Lohn und TP'!B24)</f>
        <v/>
      </c>
      <c r="C30" s="163" t="str">
        <f>IF('Arbeitsjahr Lohn und TP'!C24&gt;0,'Arbeitsjahr Lohn und TP'!C24,"")</f>
        <v/>
      </c>
      <c r="D30" s="60"/>
      <c r="E30" s="269"/>
      <c r="F30" s="270"/>
      <c r="G30" s="271"/>
      <c r="H30" s="21"/>
      <c r="K30" s="19"/>
    </row>
    <row r="31" spans="1:11" x14ac:dyDescent="0.2">
      <c r="A31" s="166" t="str">
        <f>IF('Arbeitsjahr Lohn und TP'!A25&gt;0,'Arbeitsjahr Lohn und TP'!A25,"")</f>
        <v/>
      </c>
      <c r="B31" s="123" t="str">
        <f>IF('Arbeitsjahr Lohn und TP'!B25=0,"",'Arbeitsjahr Lohn und TP'!B25)</f>
        <v/>
      </c>
      <c r="C31" s="163" t="str">
        <f>IF('Arbeitsjahr Lohn und TP'!C25&gt;0,'Arbeitsjahr Lohn und TP'!C25,"")</f>
        <v/>
      </c>
      <c r="D31" s="60"/>
      <c r="E31" s="269"/>
      <c r="F31" s="270"/>
      <c r="G31" s="271"/>
      <c r="H31" s="21"/>
      <c r="K31" s="19"/>
    </row>
    <row r="32" spans="1:11" x14ac:dyDescent="0.2">
      <c r="A32" s="166" t="str">
        <f>IF('Arbeitsjahr Lohn und TP'!A26&gt;0,'Arbeitsjahr Lohn und TP'!A26,"")</f>
        <v/>
      </c>
      <c r="B32" s="123" t="str">
        <f>IF('Arbeitsjahr Lohn und TP'!B26=0,"",'Arbeitsjahr Lohn und TP'!B26)</f>
        <v/>
      </c>
      <c r="C32" s="163" t="str">
        <f>IF('Arbeitsjahr Lohn und TP'!C26&gt;0,'Arbeitsjahr Lohn und TP'!C26,"")</f>
        <v/>
      </c>
      <c r="D32" s="60"/>
      <c r="E32" s="269"/>
      <c r="F32" s="270"/>
      <c r="G32" s="271"/>
      <c r="H32" s="21"/>
      <c r="K32" s="19"/>
    </row>
    <row r="33" spans="1:11" x14ac:dyDescent="0.2">
      <c r="A33" s="166" t="str">
        <f>IF('Arbeitsjahr Lohn und TP'!A27&gt;0,'Arbeitsjahr Lohn und TP'!A27,"")</f>
        <v/>
      </c>
      <c r="B33" s="123" t="str">
        <f>IF('Arbeitsjahr Lohn und TP'!B27=0,"",'Arbeitsjahr Lohn und TP'!B27)</f>
        <v/>
      </c>
      <c r="C33" s="163" t="str">
        <f>IF('Arbeitsjahr Lohn und TP'!C27&gt;0,'Arbeitsjahr Lohn und TP'!C27,"")</f>
        <v/>
      </c>
      <c r="D33" s="60"/>
      <c r="E33" s="269"/>
      <c r="F33" s="270"/>
      <c r="G33" s="271"/>
      <c r="H33" s="21"/>
      <c r="K33" s="19"/>
    </row>
    <row r="34" spans="1:11" x14ac:dyDescent="0.2">
      <c r="A34" s="166" t="str">
        <f>IF('Arbeitsjahr Lohn und TP'!A28&gt;0,'Arbeitsjahr Lohn und TP'!A28,"")</f>
        <v/>
      </c>
      <c r="B34" s="123" t="str">
        <f>IF('Arbeitsjahr Lohn und TP'!B28=0,"",'Arbeitsjahr Lohn und TP'!B28)</f>
        <v/>
      </c>
      <c r="C34" s="163" t="str">
        <f>IF('Arbeitsjahr Lohn und TP'!C28&gt;0,'Arbeitsjahr Lohn und TP'!C28,"")</f>
        <v/>
      </c>
      <c r="D34" s="60"/>
      <c r="E34" s="269"/>
      <c r="F34" s="270"/>
      <c r="G34" s="271"/>
      <c r="H34" s="21"/>
      <c r="K34" s="19"/>
    </row>
    <row r="35" spans="1:11" x14ac:dyDescent="0.2">
      <c r="A35" s="166" t="str">
        <f>IF('Arbeitsjahr Lohn und TP'!A29&gt;0,'Arbeitsjahr Lohn und TP'!A29,"")</f>
        <v/>
      </c>
      <c r="B35" s="123" t="str">
        <f>IF('Arbeitsjahr Lohn und TP'!B29=0,"",'Arbeitsjahr Lohn und TP'!B29)</f>
        <v/>
      </c>
      <c r="C35" s="163" t="str">
        <f>IF('Arbeitsjahr Lohn und TP'!C29&gt;0,'Arbeitsjahr Lohn und TP'!C29,"")</f>
        <v/>
      </c>
      <c r="D35" s="60"/>
      <c r="E35" s="269"/>
      <c r="F35" s="270"/>
      <c r="G35" s="271"/>
      <c r="H35" s="21"/>
      <c r="K35" s="19"/>
    </row>
    <row r="36" spans="1:11" x14ac:dyDescent="0.2">
      <c r="A36" s="166" t="str">
        <f>IF('Arbeitsjahr Lohn und TP'!A30&gt;0,'Arbeitsjahr Lohn und TP'!A30,"")</f>
        <v/>
      </c>
      <c r="B36" s="123" t="str">
        <f>IF('Arbeitsjahr Lohn und TP'!B30=0,"",'Arbeitsjahr Lohn und TP'!B30)</f>
        <v/>
      </c>
      <c r="C36" s="163" t="str">
        <f>IF('Arbeitsjahr Lohn und TP'!C30&gt;0,'Arbeitsjahr Lohn und TP'!C30,"")</f>
        <v/>
      </c>
      <c r="D36" s="60"/>
      <c r="E36" s="269"/>
      <c r="F36" s="270"/>
      <c r="G36" s="271"/>
      <c r="H36" s="21"/>
      <c r="K36" s="19"/>
    </row>
    <row r="37" spans="1:11" x14ac:dyDescent="0.2">
      <c r="A37" s="166" t="str">
        <f>IF('Arbeitsjahr Lohn und TP'!A31&gt;0,'Arbeitsjahr Lohn und TP'!A31,"")</f>
        <v/>
      </c>
      <c r="B37" s="123" t="str">
        <f>IF('Arbeitsjahr Lohn und TP'!B31=0,"",'Arbeitsjahr Lohn und TP'!B31)</f>
        <v/>
      </c>
      <c r="C37" s="163" t="str">
        <f>IF('Arbeitsjahr Lohn und TP'!C31&gt;0,'Arbeitsjahr Lohn und TP'!C31,"")</f>
        <v/>
      </c>
      <c r="D37" s="60"/>
      <c r="E37" s="269"/>
      <c r="F37" s="270"/>
      <c r="G37" s="271"/>
      <c r="H37" s="21"/>
      <c r="K37" s="19"/>
    </row>
    <row r="38" spans="1:11" x14ac:dyDescent="0.2">
      <c r="A38" s="166" t="str">
        <f>IF('Arbeitsjahr Lohn und TP'!A32&gt;0,'Arbeitsjahr Lohn und TP'!A32,"")</f>
        <v/>
      </c>
      <c r="B38" s="123" t="str">
        <f>IF('Arbeitsjahr Lohn und TP'!B32=0,"",'Arbeitsjahr Lohn und TP'!B32)</f>
        <v/>
      </c>
      <c r="C38" s="163" t="str">
        <f>IF('Arbeitsjahr Lohn und TP'!C32&gt;0,'Arbeitsjahr Lohn und TP'!C32,"")</f>
        <v/>
      </c>
      <c r="D38" s="60"/>
      <c r="E38" s="269"/>
      <c r="F38" s="270"/>
      <c r="G38" s="271"/>
      <c r="H38" s="21"/>
      <c r="K38" s="19"/>
    </row>
    <row r="39" spans="1:11" x14ac:dyDescent="0.2">
      <c r="A39" s="166" t="str">
        <f>IF('Arbeitsjahr Lohn und TP'!A33&gt;0,'Arbeitsjahr Lohn und TP'!A33,"")</f>
        <v/>
      </c>
      <c r="B39" s="123" t="str">
        <f>IF('Arbeitsjahr Lohn und TP'!B33=0,"",'Arbeitsjahr Lohn und TP'!B33)</f>
        <v/>
      </c>
      <c r="C39" s="163" t="str">
        <f>IF('Arbeitsjahr Lohn und TP'!C33&gt;0,'Arbeitsjahr Lohn und TP'!C33,"")</f>
        <v/>
      </c>
      <c r="D39" s="60"/>
      <c r="E39" s="269"/>
      <c r="F39" s="270"/>
      <c r="G39" s="271"/>
      <c r="H39" s="21"/>
      <c r="K39" s="19"/>
    </row>
    <row r="40" spans="1:11" x14ac:dyDescent="0.2">
      <c r="A40" s="166" t="str">
        <f>IF('Arbeitsjahr Lohn und TP'!A34&gt;0,'Arbeitsjahr Lohn und TP'!A34,"")</f>
        <v/>
      </c>
      <c r="B40" s="123" t="str">
        <f>IF('Arbeitsjahr Lohn und TP'!B34=0,"",'Arbeitsjahr Lohn und TP'!B34)</f>
        <v/>
      </c>
      <c r="C40" s="163" t="str">
        <f>IF('Arbeitsjahr Lohn und TP'!C34&gt;0,'Arbeitsjahr Lohn und TP'!C34,"")</f>
        <v/>
      </c>
      <c r="D40" s="60"/>
      <c r="E40" s="269"/>
      <c r="F40" s="270"/>
      <c r="G40" s="271"/>
      <c r="H40" s="21"/>
      <c r="K40" s="19"/>
    </row>
    <row r="41" spans="1:11" x14ac:dyDescent="0.2">
      <c r="A41" s="166" t="str">
        <f>IF('Arbeitsjahr Lohn und TP'!A35&gt;0,'Arbeitsjahr Lohn und TP'!A35,"")</f>
        <v/>
      </c>
      <c r="B41" s="123" t="str">
        <f>IF('Arbeitsjahr Lohn und TP'!B35=0,"",'Arbeitsjahr Lohn und TP'!B35)</f>
        <v/>
      </c>
      <c r="C41" s="163" t="str">
        <f>IF('Arbeitsjahr Lohn und TP'!C35&gt;0,'Arbeitsjahr Lohn und TP'!C35,"")</f>
        <v/>
      </c>
      <c r="D41" s="60"/>
      <c r="E41" s="269"/>
      <c r="F41" s="270"/>
      <c r="G41" s="271"/>
      <c r="H41" s="21"/>
      <c r="K41" s="19"/>
    </row>
    <row r="42" spans="1:11" x14ac:dyDescent="0.2">
      <c r="A42" s="166" t="str">
        <f>IF('Arbeitsjahr Lohn und TP'!A36&gt;0,'Arbeitsjahr Lohn und TP'!A36,"")</f>
        <v/>
      </c>
      <c r="B42" s="123" t="str">
        <f>IF('Arbeitsjahr Lohn und TP'!B36=0,"",'Arbeitsjahr Lohn und TP'!B36)</f>
        <v/>
      </c>
      <c r="C42" s="163" t="str">
        <f>IF('Arbeitsjahr Lohn und TP'!C36&gt;0,'Arbeitsjahr Lohn und TP'!C36,"")</f>
        <v/>
      </c>
      <c r="D42" s="60"/>
      <c r="E42" s="269"/>
      <c r="F42" s="270"/>
      <c r="G42" s="271"/>
      <c r="H42" s="21"/>
      <c r="K42" s="19"/>
    </row>
    <row r="43" spans="1:11" x14ac:dyDescent="0.2">
      <c r="A43" s="166" t="str">
        <f>IF('Arbeitsjahr Lohn und TP'!A37&gt;0,'Arbeitsjahr Lohn und TP'!A37,"")</f>
        <v/>
      </c>
      <c r="B43" s="123" t="str">
        <f>IF('Arbeitsjahr Lohn und TP'!B37=0,"",'Arbeitsjahr Lohn und TP'!B37)</f>
        <v/>
      </c>
      <c r="C43" s="163" t="str">
        <f>IF('Arbeitsjahr Lohn und TP'!C37&gt;0,'Arbeitsjahr Lohn und TP'!C37,"")</f>
        <v/>
      </c>
      <c r="D43" s="60"/>
      <c r="E43" s="269"/>
      <c r="F43" s="270"/>
      <c r="G43" s="271"/>
      <c r="H43" s="21"/>
      <c r="K43" s="19"/>
    </row>
    <row r="44" spans="1:11" x14ac:dyDescent="0.2">
      <c r="A44" s="166" t="str">
        <f>IF('Arbeitsjahr Lohn und TP'!A38&gt;0,'Arbeitsjahr Lohn und TP'!A38,"")</f>
        <v/>
      </c>
      <c r="B44" s="123" t="str">
        <f>IF('Arbeitsjahr Lohn und TP'!B38=0,"",'Arbeitsjahr Lohn und TP'!B38)</f>
        <v/>
      </c>
      <c r="C44" s="163" t="str">
        <f>IF('Arbeitsjahr Lohn und TP'!C38&gt;0,'Arbeitsjahr Lohn und TP'!C38,"")</f>
        <v/>
      </c>
      <c r="D44" s="60"/>
      <c r="E44" s="269"/>
      <c r="F44" s="270"/>
      <c r="G44" s="271"/>
      <c r="H44" s="21"/>
      <c r="K44" s="19"/>
    </row>
    <row r="45" spans="1:11" x14ac:dyDescent="0.2">
      <c r="A45" s="166" t="str">
        <f>IF('Arbeitsjahr Lohn und TP'!A39&gt;0,'Arbeitsjahr Lohn und TP'!A39,"")</f>
        <v/>
      </c>
      <c r="B45" s="123" t="str">
        <f>IF('Arbeitsjahr Lohn und TP'!B39=0,"",'Arbeitsjahr Lohn und TP'!B39)</f>
        <v/>
      </c>
      <c r="C45" s="163" t="str">
        <f>IF('Arbeitsjahr Lohn und TP'!C39&gt;0,'Arbeitsjahr Lohn und TP'!C39,"")</f>
        <v/>
      </c>
      <c r="D45" s="60"/>
      <c r="E45" s="269"/>
      <c r="F45" s="270"/>
      <c r="G45" s="271"/>
      <c r="H45" s="21"/>
      <c r="K45" s="19"/>
    </row>
    <row r="46" spans="1:11" x14ac:dyDescent="0.2">
      <c r="A46" s="166" t="str">
        <f>IF('Arbeitsjahr Lohn und TP'!A40&gt;0,'Arbeitsjahr Lohn und TP'!A40,"")</f>
        <v/>
      </c>
      <c r="B46" s="123" t="str">
        <f>IF('Arbeitsjahr Lohn und TP'!B40=0,"",'Arbeitsjahr Lohn und TP'!B40)</f>
        <v/>
      </c>
      <c r="C46" s="163" t="str">
        <f>IF('Arbeitsjahr Lohn und TP'!C40&gt;0,'Arbeitsjahr Lohn und TP'!C40,"")</f>
        <v/>
      </c>
      <c r="D46" s="60"/>
      <c r="E46" s="269"/>
      <c r="F46" s="270"/>
      <c r="G46" s="271"/>
      <c r="H46" s="21"/>
      <c r="K46" s="19"/>
    </row>
    <row r="47" spans="1:11" x14ac:dyDescent="0.2">
      <c r="A47" s="166" t="str">
        <f>IF('Arbeitsjahr Lohn und TP'!A41&gt;0,'Arbeitsjahr Lohn und TP'!A41,"")</f>
        <v/>
      </c>
      <c r="B47" s="123" t="str">
        <f>IF('Arbeitsjahr Lohn und TP'!B41=0,"",'Arbeitsjahr Lohn und TP'!B41)</f>
        <v/>
      </c>
      <c r="C47" s="163" t="str">
        <f>IF('Arbeitsjahr Lohn und TP'!C41&gt;0,'Arbeitsjahr Lohn und TP'!C41,"")</f>
        <v/>
      </c>
      <c r="D47" s="60"/>
      <c r="E47" s="269"/>
      <c r="F47" s="270"/>
      <c r="G47" s="271"/>
      <c r="H47" s="21"/>
      <c r="K47" s="19"/>
    </row>
    <row r="48" spans="1:11" x14ac:dyDescent="0.2">
      <c r="A48" s="166" t="str">
        <f>IF('Arbeitsjahr Lohn und TP'!A42&gt;0,'Arbeitsjahr Lohn und TP'!A42,"")</f>
        <v/>
      </c>
      <c r="B48" s="123" t="str">
        <f>IF('Arbeitsjahr Lohn und TP'!B42=0,"",'Arbeitsjahr Lohn und TP'!B42)</f>
        <v/>
      </c>
      <c r="C48" s="163" t="str">
        <f>IF('Arbeitsjahr Lohn und TP'!C42&gt;0,'Arbeitsjahr Lohn und TP'!C42,"")</f>
        <v/>
      </c>
      <c r="D48" s="60"/>
      <c r="E48" s="269"/>
      <c r="F48" s="270"/>
      <c r="G48" s="271"/>
      <c r="H48" s="21"/>
      <c r="K48" s="19"/>
    </row>
    <row r="49" spans="1:12" x14ac:dyDescent="0.2">
      <c r="A49" s="166" t="str">
        <f>IF('Arbeitsjahr Lohn und TP'!A43&gt;0,'Arbeitsjahr Lohn und TP'!A43,"")</f>
        <v/>
      </c>
      <c r="B49" s="123" t="str">
        <f>IF('Arbeitsjahr Lohn und TP'!B43=0,"",'Arbeitsjahr Lohn und TP'!B43)</f>
        <v/>
      </c>
      <c r="C49" s="163" t="str">
        <f>IF('Arbeitsjahr Lohn und TP'!C43&gt;0,'Arbeitsjahr Lohn und TP'!C43,"")</f>
        <v/>
      </c>
      <c r="D49" s="60"/>
      <c r="E49" s="269"/>
      <c r="F49" s="270"/>
      <c r="G49" s="271"/>
      <c r="H49" s="21"/>
      <c r="K49" s="19"/>
    </row>
    <row r="50" spans="1:12" x14ac:dyDescent="0.2">
      <c r="A50" s="166" t="str">
        <f>IF('Arbeitsjahr Lohn und TP'!A44&gt;0,'Arbeitsjahr Lohn und TP'!A44,"")</f>
        <v/>
      </c>
      <c r="B50" s="123" t="str">
        <f>IF('Arbeitsjahr Lohn und TP'!B44=0,"",'Arbeitsjahr Lohn und TP'!B44)</f>
        <v/>
      </c>
      <c r="C50" s="163" t="str">
        <f>IF('Arbeitsjahr Lohn und TP'!C44&gt;0,'Arbeitsjahr Lohn und TP'!C44,"")</f>
        <v/>
      </c>
      <c r="D50" s="60"/>
      <c r="E50" s="269"/>
      <c r="F50" s="270"/>
      <c r="G50" s="271"/>
      <c r="H50" s="21"/>
      <c r="K50" s="19"/>
    </row>
    <row r="51" spans="1:12" x14ac:dyDescent="0.2">
      <c r="A51" s="166" t="str">
        <f>IF('Arbeitsjahr Lohn und TP'!A45&gt;0,'Arbeitsjahr Lohn und TP'!A45,"")</f>
        <v/>
      </c>
      <c r="B51" s="123" t="str">
        <f>IF('Arbeitsjahr Lohn und TP'!B45=0,"",'Arbeitsjahr Lohn und TP'!B45)</f>
        <v/>
      </c>
      <c r="C51" s="163" t="str">
        <f>IF('Arbeitsjahr Lohn und TP'!C45&gt;0,'Arbeitsjahr Lohn und TP'!C45,"")</f>
        <v/>
      </c>
      <c r="D51" s="60"/>
      <c r="E51" s="269"/>
      <c r="F51" s="270"/>
      <c r="G51" s="271"/>
      <c r="H51" s="21"/>
      <c r="K51" s="19"/>
    </row>
    <row r="52" spans="1:12" x14ac:dyDescent="0.2">
      <c r="A52" s="166" t="str">
        <f>IF('Arbeitsjahr Lohn und TP'!A46&gt;0,'Arbeitsjahr Lohn und TP'!A46,"")</f>
        <v/>
      </c>
      <c r="B52" s="123" t="str">
        <f>IF('Arbeitsjahr Lohn und TP'!B46=0,"",'Arbeitsjahr Lohn und TP'!B46)</f>
        <v/>
      </c>
      <c r="C52" s="163" t="str">
        <f>IF('Arbeitsjahr Lohn und TP'!C46&gt;0,'Arbeitsjahr Lohn und TP'!C46,"")</f>
        <v/>
      </c>
      <c r="D52" s="60"/>
      <c r="E52" s="269"/>
      <c r="F52" s="270"/>
      <c r="G52" s="271"/>
      <c r="H52" s="21"/>
      <c r="K52" s="19"/>
    </row>
    <row r="53" spans="1:12" x14ac:dyDescent="0.2">
      <c r="A53" s="166" t="str">
        <f>IF('Arbeitsjahr Lohn und TP'!A47&gt;0,'Arbeitsjahr Lohn und TP'!A47,"")</f>
        <v/>
      </c>
      <c r="B53" s="123" t="str">
        <f>IF('Arbeitsjahr Lohn und TP'!B47=0,"",'Arbeitsjahr Lohn und TP'!B47)</f>
        <v/>
      </c>
      <c r="C53" s="163" t="str">
        <f>IF('Arbeitsjahr Lohn und TP'!C47&gt;0,'Arbeitsjahr Lohn und TP'!C47,"")</f>
        <v/>
      </c>
      <c r="D53" s="60"/>
      <c r="E53" s="269"/>
      <c r="F53" s="270"/>
      <c r="G53" s="271"/>
      <c r="H53" s="21"/>
      <c r="J53" s="28"/>
      <c r="K53" s="24"/>
      <c r="L53" s="6"/>
    </row>
    <row r="54" spans="1:12" x14ac:dyDescent="0.2">
      <c r="A54" s="166" t="str">
        <f>IF('Arbeitsjahr Lohn und TP'!A48&gt;0,'Arbeitsjahr Lohn und TP'!A48,"")</f>
        <v/>
      </c>
      <c r="B54" s="123" t="str">
        <f>IF('Arbeitsjahr Lohn und TP'!B48=0,"",'Arbeitsjahr Lohn und TP'!B48)</f>
        <v/>
      </c>
      <c r="C54" s="163" t="str">
        <f>IF('Arbeitsjahr Lohn und TP'!C48&gt;0,'Arbeitsjahr Lohn und TP'!C48,"")</f>
        <v/>
      </c>
      <c r="D54" s="60"/>
      <c r="E54" s="269"/>
      <c r="F54" s="270"/>
      <c r="G54" s="271"/>
      <c r="H54" s="21"/>
      <c r="K54" s="19"/>
    </row>
    <row r="55" spans="1:12" x14ac:dyDescent="0.2">
      <c r="A55" s="166" t="str">
        <f>IF('Arbeitsjahr Lohn und TP'!A49&gt;0,'Arbeitsjahr Lohn und TP'!A49,"")</f>
        <v/>
      </c>
      <c r="B55" s="123" t="str">
        <f>IF('Arbeitsjahr Lohn und TP'!B49=0,"",'Arbeitsjahr Lohn und TP'!B49)</f>
        <v/>
      </c>
      <c r="C55" s="163" t="str">
        <f>IF('Arbeitsjahr Lohn und TP'!C49&gt;0,'Arbeitsjahr Lohn und TP'!C49,"")</f>
        <v/>
      </c>
      <c r="D55" s="60"/>
      <c r="E55" s="269"/>
      <c r="F55" s="270"/>
      <c r="G55" s="271"/>
      <c r="H55" s="21"/>
      <c r="K55" s="19"/>
    </row>
    <row r="56" spans="1:12" x14ac:dyDescent="0.2">
      <c r="A56" s="166" t="str">
        <f>IF('Arbeitsjahr Lohn und TP'!A50&gt;0,'Arbeitsjahr Lohn und TP'!A50,"")</f>
        <v/>
      </c>
      <c r="B56" s="123" t="str">
        <f>IF('Arbeitsjahr Lohn und TP'!B50=0,"",'Arbeitsjahr Lohn und TP'!B50)</f>
        <v/>
      </c>
      <c r="C56" s="163" t="str">
        <f>IF('Arbeitsjahr Lohn und TP'!C50&gt;0,'Arbeitsjahr Lohn und TP'!C50,"")</f>
        <v/>
      </c>
      <c r="D56" s="60"/>
      <c r="E56" s="269"/>
      <c r="F56" s="270"/>
      <c r="G56" s="271"/>
      <c r="H56" s="21"/>
      <c r="K56" s="19"/>
    </row>
    <row r="57" spans="1:12" x14ac:dyDescent="0.2">
      <c r="A57" s="166" t="str">
        <f>IF('Arbeitsjahr Lohn und TP'!A51&gt;0,'Arbeitsjahr Lohn und TP'!A51,"")</f>
        <v/>
      </c>
      <c r="B57" s="123" t="str">
        <f>IF('Arbeitsjahr Lohn und TP'!B51=0,"",'Arbeitsjahr Lohn und TP'!B51)</f>
        <v/>
      </c>
      <c r="C57" s="163" t="str">
        <f>IF('Arbeitsjahr Lohn und TP'!C51&gt;0,'Arbeitsjahr Lohn und TP'!C51,"")</f>
        <v/>
      </c>
      <c r="D57" s="60"/>
      <c r="E57" s="269"/>
      <c r="F57" s="270"/>
      <c r="G57" s="271"/>
      <c r="H57" s="21"/>
      <c r="K57" s="19"/>
    </row>
    <row r="58" spans="1:12" x14ac:dyDescent="0.2">
      <c r="A58" s="166" t="str">
        <f>IF('Arbeitsjahr Lohn und TP'!A52&gt;0,'Arbeitsjahr Lohn und TP'!A52,"")</f>
        <v/>
      </c>
      <c r="B58" s="123" t="str">
        <f>IF('Arbeitsjahr Lohn und TP'!B52=0,"",'Arbeitsjahr Lohn und TP'!B52)</f>
        <v/>
      </c>
      <c r="C58" s="163" t="str">
        <f>IF('Arbeitsjahr Lohn und TP'!C52&gt;0,'Arbeitsjahr Lohn und TP'!C52,"")</f>
        <v/>
      </c>
      <c r="D58" s="59"/>
      <c r="E58" s="269"/>
      <c r="F58" s="270"/>
      <c r="G58" s="271"/>
      <c r="H58" s="21"/>
    </row>
    <row r="59" spans="1:12" x14ac:dyDescent="0.2">
      <c r="A59" s="166" t="str">
        <f>IF('Arbeitsjahr Lohn und TP'!A53&gt;0,'Arbeitsjahr Lohn und TP'!A53,"")</f>
        <v/>
      </c>
      <c r="B59" s="123" t="str">
        <f>IF('Arbeitsjahr Lohn und TP'!B53=0,"",'Arbeitsjahr Lohn und TP'!B53)</f>
        <v/>
      </c>
      <c r="C59" s="163" t="str">
        <f>IF('Arbeitsjahr Lohn und TP'!C53&gt;0,'Arbeitsjahr Lohn und TP'!C53,"")</f>
        <v/>
      </c>
      <c r="D59" s="59"/>
      <c r="E59" s="269"/>
      <c r="F59" s="270"/>
      <c r="G59" s="271"/>
      <c r="H59" s="21"/>
      <c r="J59" s="28"/>
      <c r="K59" s="6"/>
      <c r="L59" s="6"/>
    </row>
    <row r="60" spans="1:12" x14ac:dyDescent="0.2">
      <c r="A60" s="166" t="str">
        <f>IF('Arbeitsjahr Lohn und TP'!A54&gt;0,'Arbeitsjahr Lohn und TP'!A54,"")</f>
        <v/>
      </c>
      <c r="B60" s="123" t="str">
        <f>IF('Arbeitsjahr Lohn und TP'!B54=0,"",'Arbeitsjahr Lohn und TP'!B54)</f>
        <v/>
      </c>
      <c r="C60" s="163" t="str">
        <f>IF('Arbeitsjahr Lohn und TP'!C54&gt;0,'Arbeitsjahr Lohn und TP'!C54,"")</f>
        <v/>
      </c>
      <c r="D60" s="59"/>
      <c r="E60" s="269"/>
      <c r="F60" s="270"/>
      <c r="G60" s="271"/>
      <c r="H60" s="21"/>
      <c r="J60" s="28"/>
      <c r="K60" s="6"/>
      <c r="L60" s="6"/>
    </row>
    <row r="61" spans="1:12" x14ac:dyDescent="0.2">
      <c r="A61" s="166" t="str">
        <f>IF('Arbeitsjahr Lohn und TP'!A55&gt;0,'Arbeitsjahr Lohn und TP'!A55,"")</f>
        <v/>
      </c>
      <c r="B61" s="123" t="str">
        <f>IF('Arbeitsjahr Lohn und TP'!B55=0,"",'Arbeitsjahr Lohn und TP'!B55)</f>
        <v/>
      </c>
      <c r="C61" s="163" t="str">
        <f>IF('Arbeitsjahr Lohn und TP'!C55&gt;0,'Arbeitsjahr Lohn und TP'!C55,"")</f>
        <v/>
      </c>
      <c r="D61" s="59"/>
      <c r="E61" s="269"/>
      <c r="F61" s="270"/>
      <c r="G61" s="271"/>
      <c r="H61" s="21"/>
      <c r="J61" s="28"/>
      <c r="K61" s="6"/>
      <c r="L61" s="6"/>
    </row>
    <row r="62" spans="1:12" x14ac:dyDescent="0.2">
      <c r="A62" s="166" t="str">
        <f>IF('Arbeitsjahr Lohn und TP'!A56&gt;0,'Arbeitsjahr Lohn und TP'!A56,"")</f>
        <v/>
      </c>
      <c r="B62" s="123" t="str">
        <f>IF('Arbeitsjahr Lohn und TP'!B56=0,"",'Arbeitsjahr Lohn und TP'!B56)</f>
        <v/>
      </c>
      <c r="C62" s="163" t="str">
        <f>IF('Arbeitsjahr Lohn und TP'!C56&gt;0,'Arbeitsjahr Lohn und TP'!C56,"")</f>
        <v/>
      </c>
      <c r="D62" s="59"/>
      <c r="E62" s="269"/>
      <c r="F62" s="270"/>
      <c r="G62" s="271"/>
      <c r="H62" s="21"/>
      <c r="J62" s="28"/>
      <c r="K62" s="6"/>
      <c r="L62" s="6"/>
    </row>
    <row r="63" spans="1:12" x14ac:dyDescent="0.2">
      <c r="A63" s="166" t="str">
        <f>IF('Arbeitsjahr Lohn und TP'!A57&gt;0,'Arbeitsjahr Lohn und TP'!A57,"")</f>
        <v/>
      </c>
      <c r="B63" s="123" t="str">
        <f>IF('Arbeitsjahr Lohn und TP'!B57=0,"",'Arbeitsjahr Lohn und TP'!B57)</f>
        <v/>
      </c>
      <c r="C63" s="163" t="str">
        <f>IF('Arbeitsjahr Lohn und TP'!C57&gt;0,'Arbeitsjahr Lohn und TP'!C57,"")</f>
        <v/>
      </c>
      <c r="D63" s="59"/>
      <c r="E63" s="269"/>
      <c r="F63" s="270"/>
      <c r="G63" s="271"/>
      <c r="H63" s="21"/>
      <c r="J63" s="28"/>
      <c r="K63" s="6"/>
      <c r="L63" s="6"/>
    </row>
    <row r="64" spans="1:12" x14ac:dyDescent="0.2">
      <c r="A64" s="164" t="str">
        <f>IF('Arbeitsjahr Lohn und TP'!A58&gt;0,'Arbeitsjahr Lohn und TP'!A58,"")</f>
        <v/>
      </c>
      <c r="B64" s="70" t="str">
        <f>IF('Arbeitsjahr Lohn und TP'!B58=0,"",'Arbeitsjahr Lohn und TP'!B58)</f>
        <v/>
      </c>
      <c r="C64" s="165" t="str">
        <f>IF('Arbeitsjahr Lohn und TP'!C58&gt;0,'Arbeitsjahr Lohn und TP'!C58,"")</f>
        <v/>
      </c>
      <c r="D64" s="122"/>
      <c r="E64" s="291"/>
      <c r="F64" s="292"/>
      <c r="G64" s="293"/>
      <c r="H64" s="21"/>
      <c r="J64" s="28"/>
      <c r="K64" s="6"/>
      <c r="L64" s="6"/>
    </row>
    <row r="65" spans="1:12" s="6" customFormat="1" x14ac:dyDescent="0.2">
      <c r="A65" s="76"/>
      <c r="B65" s="76"/>
      <c r="C65" s="163">
        <f>SUM(C21:C64)</f>
        <v>0</v>
      </c>
      <c r="D65" s="75">
        <f>SUM(D21:D64)</f>
        <v>0</v>
      </c>
      <c r="E65" s="270"/>
      <c r="F65" s="270"/>
      <c r="G65" s="270"/>
      <c r="I65" s="28"/>
      <c r="J65" s="28"/>
    </row>
    <row r="66" spans="1:12" x14ac:dyDescent="0.2">
      <c r="A66" s="76"/>
      <c r="B66" s="76"/>
      <c r="C66" s="76"/>
      <c r="D66" s="76"/>
      <c r="E66" s="76"/>
      <c r="F66" s="76"/>
      <c r="G66" s="76"/>
      <c r="H66" s="6"/>
      <c r="J66" s="28"/>
      <c r="K66" s="6"/>
      <c r="L66" s="6"/>
    </row>
    <row r="67" spans="1:12" x14ac:dyDescent="0.2">
      <c r="A67" s="76"/>
      <c r="B67" s="76"/>
      <c r="C67" s="76"/>
      <c r="D67" s="76"/>
      <c r="E67" s="76"/>
      <c r="F67" s="76"/>
      <c r="G67" s="76"/>
      <c r="H67" s="6"/>
      <c r="J67" s="28"/>
      <c r="K67" s="6"/>
      <c r="L67" s="6"/>
    </row>
    <row r="68" spans="1:12" x14ac:dyDescent="0.2">
      <c r="A68" s="76"/>
      <c r="B68" s="76"/>
      <c r="C68" s="76"/>
      <c r="D68" s="76"/>
      <c r="E68" s="76"/>
      <c r="F68" s="76"/>
      <c r="G68" s="76"/>
      <c r="H68" s="6"/>
      <c r="J68" s="28"/>
      <c r="K68" s="6"/>
      <c r="L68" s="6"/>
    </row>
    <row r="69" spans="1:12" x14ac:dyDescent="0.2">
      <c r="A69" s="76"/>
      <c r="B69" s="76"/>
      <c r="C69" s="76"/>
      <c r="D69" s="76"/>
      <c r="E69" s="76"/>
      <c r="F69" s="76"/>
      <c r="G69" s="76"/>
      <c r="H69" s="6"/>
      <c r="J69" s="28"/>
      <c r="K69" s="6"/>
      <c r="L69" s="6"/>
    </row>
    <row r="70" spans="1:12" x14ac:dyDescent="0.2">
      <c r="A70" s="76"/>
      <c r="B70" s="76"/>
      <c r="C70" s="76"/>
      <c r="D70" s="76"/>
      <c r="E70" s="76"/>
      <c r="F70" s="76"/>
      <c r="G70" s="76"/>
      <c r="H70" s="6"/>
      <c r="J70" s="28"/>
      <c r="K70" s="6"/>
      <c r="L70" s="6"/>
    </row>
    <row r="71" spans="1:12" x14ac:dyDescent="0.2">
      <c r="A71" s="76"/>
      <c r="B71" s="76"/>
      <c r="C71" s="76"/>
      <c r="D71" s="76"/>
      <c r="E71" s="76"/>
      <c r="F71" s="76"/>
      <c r="G71" s="76"/>
      <c r="H71" s="6"/>
      <c r="J71" s="28"/>
      <c r="K71" s="6"/>
      <c r="L71" s="6"/>
    </row>
    <row r="72" spans="1:12" x14ac:dyDescent="0.2">
      <c r="A72" s="76"/>
      <c r="B72" s="76"/>
      <c r="C72" s="76"/>
      <c r="D72" s="76"/>
      <c r="E72" s="76"/>
      <c r="F72" s="76"/>
      <c r="G72" s="76"/>
      <c r="H72" s="6"/>
      <c r="J72" s="28"/>
      <c r="K72" s="6"/>
      <c r="L72" s="6"/>
    </row>
    <row r="73" spans="1:12" x14ac:dyDescent="0.2">
      <c r="A73" s="76"/>
      <c r="B73" s="76"/>
      <c r="C73" s="76"/>
      <c r="D73" s="76"/>
      <c r="E73" s="76"/>
      <c r="F73" s="76"/>
      <c r="G73" s="76"/>
      <c r="H73" s="6"/>
      <c r="J73" s="28"/>
      <c r="K73" s="6"/>
      <c r="L73" s="6"/>
    </row>
    <row r="74" spans="1:12" x14ac:dyDescent="0.2">
      <c r="A74" s="76"/>
      <c r="B74" s="76"/>
      <c r="C74" s="76"/>
      <c r="D74" s="76"/>
      <c r="E74" s="76"/>
      <c r="F74" s="76"/>
      <c r="G74" s="76"/>
      <c r="H74" s="6"/>
      <c r="J74" s="28"/>
      <c r="K74" s="6"/>
      <c r="L74" s="6"/>
    </row>
    <row r="75" spans="1:12" x14ac:dyDescent="0.2">
      <c r="A75" s="76"/>
      <c r="B75" s="76"/>
      <c r="C75" s="76"/>
      <c r="D75" s="76"/>
      <c r="E75" s="76"/>
      <c r="F75" s="76"/>
      <c r="G75" s="76"/>
      <c r="H75" s="6"/>
      <c r="J75" s="28"/>
      <c r="K75" s="6"/>
      <c r="L75" s="6"/>
    </row>
    <row r="76" spans="1:12" x14ac:dyDescent="0.2">
      <c r="A76" s="76"/>
      <c r="B76" s="76"/>
      <c r="C76" s="76"/>
      <c r="D76" s="76"/>
      <c r="E76" s="76"/>
      <c r="F76" s="76"/>
      <c r="G76" s="76"/>
      <c r="H76" s="6"/>
      <c r="J76" s="28"/>
      <c r="K76" s="6"/>
      <c r="L76" s="6"/>
    </row>
    <row r="77" spans="1:12" x14ac:dyDescent="0.2">
      <c r="A77" s="76"/>
      <c r="B77" s="76"/>
      <c r="C77" s="76"/>
      <c r="D77" s="76"/>
      <c r="E77" s="76"/>
      <c r="F77" s="76"/>
      <c r="G77" s="76"/>
      <c r="H77" s="6"/>
      <c r="J77" s="28"/>
      <c r="K77" s="6"/>
      <c r="L77" s="6"/>
    </row>
    <row r="78" spans="1:12" x14ac:dyDescent="0.2">
      <c r="A78" s="76"/>
      <c r="B78" s="76"/>
      <c r="C78" s="76"/>
      <c r="D78" s="76"/>
      <c r="E78" s="76"/>
      <c r="F78" s="76"/>
      <c r="G78" s="76"/>
      <c r="H78" s="6"/>
      <c r="J78" s="28"/>
      <c r="K78" s="6"/>
      <c r="L78" s="6"/>
    </row>
    <row r="79" spans="1:12" x14ac:dyDescent="0.2">
      <c r="A79" s="76"/>
      <c r="B79" s="76"/>
      <c r="C79" s="76"/>
      <c r="D79" s="76"/>
      <c r="E79" s="76"/>
      <c r="F79" s="76"/>
      <c r="G79" s="76"/>
      <c r="H79" s="6"/>
      <c r="J79" s="28"/>
      <c r="K79" s="6"/>
      <c r="L79" s="6"/>
    </row>
    <row r="80" spans="1:12" x14ac:dyDescent="0.2">
      <c r="A80" s="76"/>
      <c r="B80" s="76"/>
      <c r="C80" s="76"/>
      <c r="D80" s="76"/>
      <c r="E80" s="76"/>
      <c r="F80" s="76"/>
      <c r="G80" s="76"/>
      <c r="H80" s="6"/>
      <c r="J80" s="28"/>
      <c r="K80" s="6"/>
      <c r="L80" s="6"/>
    </row>
    <row r="81" spans="1:12" x14ac:dyDescent="0.2">
      <c r="A81" s="76"/>
      <c r="B81" s="76"/>
      <c r="C81" s="76"/>
      <c r="D81" s="76"/>
      <c r="E81" s="76"/>
      <c r="F81" s="76"/>
      <c r="G81" s="76"/>
      <c r="H81" s="6"/>
      <c r="J81" s="28"/>
      <c r="K81" s="6"/>
      <c r="L81" s="6"/>
    </row>
    <row r="82" spans="1:12" x14ac:dyDescent="0.2">
      <c r="A82" s="76"/>
      <c r="B82" s="76"/>
      <c r="C82" s="76"/>
      <c r="D82" s="76"/>
      <c r="E82" s="76"/>
      <c r="F82" s="76"/>
      <c r="G82" s="76"/>
      <c r="H82" s="6"/>
      <c r="J82" s="28"/>
      <c r="K82" s="6"/>
      <c r="L82" s="6"/>
    </row>
    <row r="83" spans="1:12" x14ac:dyDescent="0.2">
      <c r="A83" s="76"/>
      <c r="B83" s="76"/>
      <c r="C83" s="76"/>
      <c r="D83" s="76"/>
      <c r="E83" s="76"/>
      <c r="F83" s="76"/>
      <c r="G83" s="76"/>
      <c r="H83" s="6"/>
      <c r="J83" s="28"/>
      <c r="K83" s="6"/>
      <c r="L83" s="6"/>
    </row>
    <row r="84" spans="1:12" x14ac:dyDescent="0.2">
      <c r="A84" s="76"/>
      <c r="B84" s="76"/>
      <c r="C84" s="76"/>
      <c r="D84" s="76"/>
      <c r="E84" s="76"/>
      <c r="F84" s="76"/>
      <c r="G84" s="76"/>
      <c r="H84" s="6"/>
      <c r="J84" s="28"/>
      <c r="K84" s="6"/>
      <c r="L84" s="6"/>
    </row>
    <row r="85" spans="1:12" x14ac:dyDescent="0.2">
      <c r="A85" s="76"/>
      <c r="B85" s="76"/>
      <c r="C85" s="76"/>
      <c r="D85" s="76"/>
      <c r="E85" s="76"/>
      <c r="F85" s="76"/>
      <c r="G85" s="76"/>
      <c r="H85" s="6"/>
      <c r="J85" s="28"/>
      <c r="K85" s="6"/>
      <c r="L85" s="6"/>
    </row>
    <row r="86" spans="1:12" x14ac:dyDescent="0.2">
      <c r="A86" s="76"/>
      <c r="B86" s="76"/>
      <c r="C86" s="76"/>
      <c r="D86" s="76"/>
      <c r="E86" s="76"/>
      <c r="F86" s="76"/>
      <c r="G86" s="76"/>
      <c r="H86" s="6"/>
      <c r="J86" s="28"/>
      <c r="K86" s="6"/>
      <c r="L86" s="6"/>
    </row>
    <row r="87" spans="1:12" x14ac:dyDescent="0.2">
      <c r="A87" s="76"/>
      <c r="B87" s="76"/>
      <c r="C87" s="76"/>
      <c r="D87" s="76"/>
      <c r="E87" s="76"/>
      <c r="F87" s="76"/>
      <c r="G87" s="76"/>
      <c r="H87" s="6"/>
      <c r="J87" s="28"/>
      <c r="K87" s="6"/>
      <c r="L87" s="6"/>
    </row>
    <row r="88" spans="1:12" x14ac:dyDescent="0.2">
      <c r="A88" s="76"/>
      <c r="B88" s="76"/>
      <c r="C88" s="76"/>
      <c r="D88" s="76"/>
      <c r="E88" s="76"/>
      <c r="F88" s="76"/>
      <c r="G88" s="76"/>
      <c r="H88" s="6"/>
      <c r="J88" s="28"/>
      <c r="K88" s="6"/>
      <c r="L88" s="6"/>
    </row>
    <row r="89" spans="1:12" x14ac:dyDescent="0.2">
      <c r="A89" s="76"/>
      <c r="B89" s="76"/>
      <c r="C89" s="76"/>
      <c r="D89" s="76"/>
      <c r="E89" s="76"/>
      <c r="F89" s="76"/>
      <c r="G89" s="76"/>
      <c r="H89" s="6"/>
      <c r="J89" s="28"/>
      <c r="K89" s="6"/>
      <c r="L89" s="6"/>
    </row>
    <row r="90" spans="1:12" x14ac:dyDescent="0.2">
      <c r="A90" s="76"/>
      <c r="B90" s="76"/>
      <c r="C90" s="76"/>
      <c r="D90" s="76"/>
      <c r="E90" s="76"/>
      <c r="F90" s="76"/>
      <c r="G90" s="76"/>
      <c r="H90" s="6"/>
      <c r="J90" s="28"/>
      <c r="K90" s="6"/>
      <c r="L90" s="6"/>
    </row>
    <row r="91" spans="1:12" x14ac:dyDescent="0.2">
      <c r="A91" s="76"/>
      <c r="B91" s="76"/>
      <c r="C91" s="76"/>
      <c r="D91" s="76"/>
      <c r="E91" s="76"/>
      <c r="F91" s="76"/>
      <c r="G91" s="76"/>
      <c r="H91" s="6"/>
      <c r="J91" s="28"/>
      <c r="K91" s="6"/>
      <c r="L91" s="6"/>
    </row>
    <row r="92" spans="1:12" x14ac:dyDescent="0.2">
      <c r="A92" s="76"/>
      <c r="B92" s="76"/>
      <c r="C92" s="76"/>
      <c r="D92" s="76"/>
      <c r="E92" s="76"/>
      <c r="F92" s="76"/>
      <c r="G92" s="76"/>
      <c r="H92" s="6"/>
      <c r="J92" s="28"/>
      <c r="K92" s="6"/>
      <c r="L92" s="6"/>
    </row>
    <row r="93" spans="1:12" x14ac:dyDescent="0.2">
      <c r="A93" s="76"/>
      <c r="B93" s="76"/>
      <c r="C93" s="76"/>
      <c r="D93" s="76"/>
      <c r="E93" s="76"/>
      <c r="F93" s="76"/>
      <c r="G93" s="76"/>
      <c r="H93" s="6"/>
      <c r="J93" s="28"/>
      <c r="K93" s="6"/>
      <c r="L93" s="6"/>
    </row>
    <row r="94" spans="1:12" x14ac:dyDescent="0.2">
      <c r="A94" s="77"/>
      <c r="B94" s="76"/>
      <c r="C94" s="75"/>
      <c r="D94" s="64"/>
      <c r="E94" s="65"/>
      <c r="F94" s="65"/>
      <c r="G94" s="65"/>
    </row>
    <row r="95" spans="1:12" x14ac:dyDescent="0.2">
      <c r="A95" s="77"/>
      <c r="B95" s="76"/>
      <c r="C95" s="75"/>
      <c r="D95" s="64"/>
      <c r="E95" s="65"/>
      <c r="F95" s="65"/>
      <c r="G95" s="65"/>
    </row>
    <row r="96" spans="1:12" x14ac:dyDescent="0.2">
      <c r="A96" s="77"/>
      <c r="B96" s="76"/>
      <c r="C96" s="75"/>
      <c r="D96" s="64"/>
      <c r="E96" s="65"/>
      <c r="F96" s="65"/>
      <c r="G96" s="65"/>
    </row>
    <row r="97" spans="1:7" x14ac:dyDescent="0.2">
      <c r="A97" s="77"/>
      <c r="B97" s="76"/>
      <c r="C97" s="75"/>
      <c r="D97" s="64"/>
      <c r="E97" s="65"/>
      <c r="F97" s="65"/>
      <c r="G97" s="65"/>
    </row>
    <row r="98" spans="1:7" x14ac:dyDescent="0.2">
      <c r="A98" s="77"/>
      <c r="B98" s="76"/>
      <c r="C98" s="75"/>
      <c r="D98" s="64"/>
      <c r="E98" s="65"/>
      <c r="F98" s="65"/>
      <c r="G98" s="65"/>
    </row>
    <row r="99" spans="1:7" x14ac:dyDescent="0.2">
      <c r="A99" s="77"/>
      <c r="B99" s="76"/>
      <c r="C99" s="75"/>
      <c r="D99" s="64"/>
      <c r="E99" s="65"/>
      <c r="F99" s="65"/>
      <c r="G99" s="65"/>
    </row>
    <row r="100" spans="1:7" x14ac:dyDescent="0.2">
      <c r="A100" s="77"/>
      <c r="B100" s="76"/>
      <c r="C100" s="75"/>
      <c r="D100" s="64"/>
      <c r="E100" s="65"/>
      <c r="F100" s="65"/>
      <c r="G100" s="65"/>
    </row>
    <row r="101" spans="1:7" x14ac:dyDescent="0.2">
      <c r="A101" s="77"/>
      <c r="B101" s="76"/>
      <c r="C101" s="75"/>
      <c r="D101" s="64"/>
      <c r="E101" s="65"/>
      <c r="F101" s="65"/>
      <c r="G101" s="65"/>
    </row>
    <row r="102" spans="1:7" x14ac:dyDescent="0.2">
      <c r="A102" s="77"/>
      <c r="B102" s="76"/>
      <c r="C102" s="75"/>
      <c r="D102" s="64"/>
      <c r="E102" s="65"/>
      <c r="F102" s="65"/>
      <c r="G102" s="65"/>
    </row>
    <row r="103" spans="1:7" x14ac:dyDescent="0.2">
      <c r="A103" s="77"/>
      <c r="B103" s="76"/>
      <c r="C103" s="75"/>
      <c r="D103" s="64"/>
      <c r="E103" s="65"/>
      <c r="F103" s="65"/>
      <c r="G103" s="65"/>
    </row>
    <row r="104" spans="1:7" x14ac:dyDescent="0.2">
      <c r="A104" s="77"/>
      <c r="B104" s="76"/>
      <c r="C104" s="75"/>
      <c r="D104" s="64"/>
      <c r="E104" s="65"/>
      <c r="F104" s="65"/>
      <c r="G104" s="65"/>
    </row>
    <row r="105" spans="1:7" x14ac:dyDescent="0.2">
      <c r="A105" s="77"/>
      <c r="B105" s="76"/>
      <c r="C105" s="75"/>
      <c r="D105" s="64"/>
      <c r="E105" s="65"/>
      <c r="F105" s="65"/>
      <c r="G105" s="65"/>
    </row>
    <row r="106" spans="1:7" x14ac:dyDescent="0.2">
      <c r="A106" s="77"/>
      <c r="B106" s="76"/>
      <c r="C106" s="75"/>
      <c r="D106" s="64"/>
      <c r="E106" s="65"/>
      <c r="F106" s="65"/>
      <c r="G106" s="65"/>
    </row>
    <row r="107" spans="1:7" x14ac:dyDescent="0.2">
      <c r="A107" s="77"/>
      <c r="B107" s="76"/>
      <c r="C107" s="75"/>
      <c r="D107" s="64"/>
      <c r="E107" s="65"/>
      <c r="F107" s="65"/>
      <c r="G107" s="65"/>
    </row>
    <row r="108" spans="1:7" x14ac:dyDescent="0.2">
      <c r="A108" s="77"/>
      <c r="B108" s="76"/>
      <c r="C108" s="75"/>
      <c r="D108" s="64"/>
      <c r="E108" s="65"/>
      <c r="F108" s="65"/>
      <c r="G108" s="65"/>
    </row>
    <row r="109" spans="1:7" x14ac:dyDescent="0.2">
      <c r="A109" s="77"/>
      <c r="B109" s="76"/>
      <c r="C109" s="75"/>
      <c r="D109" s="64"/>
      <c r="E109" s="65"/>
      <c r="F109" s="65"/>
      <c r="G109" s="65"/>
    </row>
    <row r="110" spans="1:7" x14ac:dyDescent="0.2">
      <c r="A110" s="77"/>
      <c r="B110" s="76"/>
      <c r="C110" s="75"/>
      <c r="D110" s="64"/>
      <c r="E110" s="65"/>
      <c r="F110" s="65"/>
      <c r="G110" s="65"/>
    </row>
    <row r="111" spans="1:7" x14ac:dyDescent="0.2">
      <c r="A111" s="77"/>
      <c r="B111" s="76"/>
      <c r="C111" s="75"/>
      <c r="D111" s="64"/>
      <c r="E111" s="65"/>
      <c r="F111" s="65"/>
      <c r="G111" s="65"/>
    </row>
    <row r="112" spans="1:7" x14ac:dyDescent="0.2">
      <c r="A112" s="77"/>
      <c r="B112" s="76"/>
      <c r="C112" s="75"/>
      <c r="D112" s="64"/>
      <c r="E112" s="65"/>
      <c r="F112" s="65"/>
      <c r="G112" s="65"/>
    </row>
    <row r="113" spans="1:7" x14ac:dyDescent="0.2">
      <c r="A113" s="77"/>
      <c r="B113" s="76"/>
      <c r="C113" s="75"/>
      <c r="D113" s="64"/>
      <c r="E113" s="65"/>
      <c r="F113" s="65"/>
      <c r="G113" s="65"/>
    </row>
    <row r="114" spans="1:7" x14ac:dyDescent="0.2">
      <c r="A114" s="77"/>
      <c r="B114" s="76"/>
      <c r="C114" s="75"/>
      <c r="D114" s="64"/>
      <c r="E114" s="65"/>
      <c r="F114" s="65"/>
      <c r="G114" s="65"/>
    </row>
    <row r="115" spans="1:7" x14ac:dyDescent="0.2">
      <c r="A115" s="77"/>
      <c r="B115" s="76"/>
      <c r="C115" s="75"/>
      <c r="D115" s="64"/>
      <c r="E115" s="65"/>
      <c r="F115" s="65"/>
      <c r="G115" s="65"/>
    </row>
    <row r="116" spans="1:7" x14ac:dyDescent="0.2">
      <c r="A116" s="77"/>
      <c r="B116" s="76"/>
      <c r="C116" s="75"/>
      <c r="D116" s="64"/>
      <c r="E116" s="65"/>
      <c r="F116" s="65"/>
      <c r="G116" s="65"/>
    </row>
    <row r="117" spans="1:7" x14ac:dyDescent="0.2">
      <c r="A117" s="77"/>
      <c r="B117" s="76"/>
      <c r="C117" s="75"/>
      <c r="D117" s="64"/>
      <c r="E117" s="65"/>
      <c r="F117" s="65"/>
      <c r="G117" s="65"/>
    </row>
    <row r="118" spans="1:7" x14ac:dyDescent="0.2">
      <c r="A118" s="77"/>
      <c r="B118" s="76"/>
      <c r="C118" s="75"/>
      <c r="D118" s="64"/>
      <c r="E118" s="65"/>
      <c r="F118" s="65"/>
      <c r="G118" s="65"/>
    </row>
    <row r="119" spans="1:7" x14ac:dyDescent="0.2">
      <c r="A119" s="77"/>
      <c r="B119" s="76"/>
      <c r="C119" s="75"/>
      <c r="D119" s="64"/>
      <c r="E119" s="65"/>
      <c r="F119" s="65"/>
      <c r="G119" s="65"/>
    </row>
    <row r="120" spans="1:7" x14ac:dyDescent="0.2">
      <c r="A120" s="77"/>
      <c r="B120" s="76"/>
      <c r="C120" s="75"/>
      <c r="D120" s="64"/>
      <c r="E120" s="65"/>
      <c r="F120" s="65"/>
      <c r="G120" s="65"/>
    </row>
    <row r="121" spans="1:7" x14ac:dyDescent="0.2">
      <c r="A121" s="53"/>
      <c r="B121" s="65"/>
      <c r="C121" s="64"/>
      <c r="D121" s="64"/>
      <c r="E121" s="65"/>
      <c r="F121" s="65"/>
      <c r="G121" s="65"/>
    </row>
    <row r="122" spans="1:7" x14ac:dyDescent="0.2">
      <c r="A122" s="53"/>
      <c r="B122" s="65"/>
      <c r="C122" s="64"/>
      <c r="D122" s="64"/>
      <c r="E122" s="65"/>
      <c r="F122" s="65"/>
      <c r="G122" s="65"/>
    </row>
    <row r="123" spans="1:7" x14ac:dyDescent="0.2">
      <c r="A123" s="53"/>
      <c r="B123" s="65"/>
      <c r="C123" s="64"/>
      <c r="D123" s="64"/>
      <c r="E123" s="65"/>
      <c r="F123" s="65"/>
      <c r="G123" s="65"/>
    </row>
    <row r="124" spans="1:7" x14ac:dyDescent="0.2">
      <c r="A124" s="53"/>
      <c r="B124" s="65"/>
      <c r="C124" s="64"/>
      <c r="D124" s="64"/>
      <c r="E124" s="65"/>
      <c r="F124" s="65"/>
      <c r="G124" s="65"/>
    </row>
    <row r="125" spans="1:7" x14ac:dyDescent="0.2">
      <c r="A125" s="53"/>
      <c r="B125" s="65"/>
      <c r="C125" s="64"/>
      <c r="D125" s="64"/>
      <c r="E125" s="65"/>
      <c r="F125" s="65"/>
      <c r="G125" s="65"/>
    </row>
    <row r="126" spans="1:7" x14ac:dyDescent="0.2">
      <c r="A126" s="53"/>
      <c r="B126" s="65"/>
      <c r="C126" s="64"/>
      <c r="D126" s="64"/>
      <c r="E126" s="65"/>
      <c r="F126" s="65"/>
      <c r="G126" s="65"/>
    </row>
  </sheetData>
  <sheetProtection sheet="1" objects="1" scenarios="1"/>
  <mergeCells count="52">
    <mergeCell ref="E61:G61"/>
    <mergeCell ref="E62:G62"/>
    <mergeCell ref="E63:G63"/>
    <mergeCell ref="E64:G64"/>
    <mergeCell ref="E65:G65"/>
    <mergeCell ref="E60:G60"/>
    <mergeCell ref="E49:G49"/>
    <mergeCell ref="E50:G50"/>
    <mergeCell ref="E51:G51"/>
    <mergeCell ref="E52:G52"/>
    <mergeCell ref="E53:G53"/>
    <mergeCell ref="E59:G59"/>
    <mergeCell ref="E54:G54"/>
    <mergeCell ref="E55:G55"/>
    <mergeCell ref="E56:G56"/>
    <mergeCell ref="E57:G57"/>
    <mergeCell ref="E58:G58"/>
    <mergeCell ref="E34:G34"/>
    <mergeCell ref="E35:G35"/>
    <mergeCell ref="E48:G48"/>
    <mergeCell ref="E37:G37"/>
    <mergeCell ref="E38:G38"/>
    <mergeCell ref="E39:G39"/>
    <mergeCell ref="E40:G40"/>
    <mergeCell ref="E41:G41"/>
    <mergeCell ref="E42:G42"/>
    <mergeCell ref="E43:G43"/>
    <mergeCell ref="E36:G36"/>
    <mergeCell ref="E44:G44"/>
    <mergeCell ref="E45:G45"/>
    <mergeCell ref="E46:G46"/>
    <mergeCell ref="E47:G47"/>
    <mergeCell ref="E30:G30"/>
    <mergeCell ref="E31:G31"/>
    <mergeCell ref="E32:G32"/>
    <mergeCell ref="E33:G33"/>
    <mergeCell ref="E24:G24"/>
    <mergeCell ref="E25:G25"/>
    <mergeCell ref="E26:G26"/>
    <mergeCell ref="E27:G27"/>
    <mergeCell ref="E28:G28"/>
    <mergeCell ref="E29:G29"/>
    <mergeCell ref="A5:B5"/>
    <mergeCell ref="A15:B15"/>
    <mergeCell ref="E22:G22"/>
    <mergeCell ref="E23:G23"/>
    <mergeCell ref="D18:D20"/>
    <mergeCell ref="C18:C20"/>
    <mergeCell ref="E18:G20"/>
    <mergeCell ref="A18:A20"/>
    <mergeCell ref="B18:B20"/>
    <mergeCell ref="E21:G21"/>
  </mergeCells>
  <phoneticPr fontId="23" type="noConversion"/>
  <conditionalFormatting sqref="B6:B14">
    <cfRule type="cellIs" dxfId="0" priority="1" stopIfTrue="1" operator="equal">
      <formula>2003</formula>
    </cfRule>
  </conditionalFormatting>
  <dataValidations xWindow="435" yWindow="208" count="2">
    <dataValidation type="whole" allowBlank="1" showInputMessage="1" showErrorMessage="1" error="Geben Sie den Monat mit einer Zahl zwischen 1 und 12 ein" prompt="Geben Sie den Monat mit einer Zahl wischen 1 und 12 ein." sqref="E6">
      <formula1>1</formula1>
      <formula2>12</formula2>
    </dataValidation>
    <dataValidation type="whole" allowBlank="1" showInputMessage="1" showErrorMessage="1" error="geben Sie das Geburtsjahr vierstellig ein" prompt="Geben Sie das Geburtsjahr vierstellig ein." sqref="D6">
      <formula1>1900</formula1>
      <formula2>2100</formula2>
    </dataValidation>
  </dataValidations>
  <pageMargins left="0.78740157480314965" right="0.59055118110236227" top="0.39370078740157483" bottom="0.39370078740157483" header="0.51181102362204722" footer="0.19685039370078741"/>
  <pageSetup paperSize="9" orientation="portrait" r:id="rId1"/>
  <headerFooter alignWithMargins="0">
    <oddFooter>&amp;LSGV Verband St.Galler Volksschulträger&amp;R&amp;D</oddFooter>
  </headerFooter>
  <ignoredErrors>
    <ignoredError sqref="B22 B24:C26 B28:C28 A34:C64 B29:C29 B30:C33 C27 B23"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9"/>
  <sheetViews>
    <sheetView zoomScaleNormal="100" workbookViewId="0">
      <selection activeCell="K17" sqref="K17"/>
    </sheetView>
  </sheetViews>
  <sheetFormatPr baseColWidth="10" defaultRowHeight="12.75" x14ac:dyDescent="0.2"/>
  <cols>
    <col min="1" max="1" width="13.28515625" style="38" customWidth="1"/>
    <col min="2" max="2" width="13.28515625" style="2" customWidth="1"/>
    <col min="3" max="3" width="36.42578125" customWidth="1"/>
    <col min="4" max="4" width="21.5703125" customWidth="1"/>
    <col min="5" max="5" width="8" customWidth="1"/>
    <col min="6" max="7" width="16.7109375" customWidth="1"/>
  </cols>
  <sheetData>
    <row r="1" spans="1:9" s="18" customFormat="1" ht="18" x14ac:dyDescent="0.25">
      <c r="A1" s="100" t="s">
        <v>74</v>
      </c>
      <c r="B1" s="37"/>
      <c r="D1" s="32" t="s">
        <v>60</v>
      </c>
      <c r="E1" s="294"/>
      <c r="F1" s="295"/>
      <c r="G1" s="296"/>
    </row>
    <row r="2" spans="1:9" ht="14.25" x14ac:dyDescent="0.2">
      <c r="D2" s="32" t="s">
        <v>25</v>
      </c>
      <c r="E2" s="303"/>
      <c r="F2" s="304"/>
      <c r="G2" s="124"/>
    </row>
    <row r="3" spans="1:9" ht="15" x14ac:dyDescent="0.2">
      <c r="A3" s="39"/>
      <c r="B3" s="15"/>
      <c r="D3" s="32" t="s">
        <v>26</v>
      </c>
      <c r="E3" s="305"/>
      <c r="F3" s="306"/>
      <c r="G3" s="124"/>
    </row>
    <row r="4" spans="1:9" ht="15" x14ac:dyDescent="0.2">
      <c r="A4" s="39" t="s">
        <v>29</v>
      </c>
      <c r="B4" s="15"/>
      <c r="D4" s="32" t="s">
        <v>27</v>
      </c>
      <c r="E4" s="305"/>
      <c r="F4" s="306"/>
      <c r="G4" s="124"/>
    </row>
    <row r="5" spans="1:9" ht="15" x14ac:dyDescent="0.2">
      <c r="A5" s="39" t="s">
        <v>30</v>
      </c>
      <c r="D5" s="32" t="s">
        <v>28</v>
      </c>
      <c r="E5" s="307"/>
      <c r="F5" s="306"/>
      <c r="G5" s="124"/>
    </row>
    <row r="8" spans="1:9" s="18" customFormat="1" ht="15" x14ac:dyDescent="0.25">
      <c r="A8" s="299" t="s">
        <v>53</v>
      </c>
      <c r="B8" s="301" t="s">
        <v>54</v>
      </c>
      <c r="C8" s="71" t="s">
        <v>49</v>
      </c>
      <c r="D8" s="297" t="s">
        <v>23</v>
      </c>
      <c r="E8" s="297" t="s">
        <v>20</v>
      </c>
      <c r="F8" s="71" t="s">
        <v>24</v>
      </c>
      <c r="G8" s="308" t="s">
        <v>93</v>
      </c>
      <c r="H8" s="33"/>
      <c r="I8" s="33"/>
    </row>
    <row r="9" spans="1:9" ht="15" x14ac:dyDescent="0.25">
      <c r="A9" s="300"/>
      <c r="B9" s="302"/>
      <c r="C9" s="84" t="s">
        <v>50</v>
      </c>
      <c r="D9" s="298"/>
      <c r="E9" s="298"/>
      <c r="F9" s="72" t="s">
        <v>52</v>
      </c>
      <c r="G9" s="309"/>
      <c r="H9" s="32"/>
      <c r="I9" s="32"/>
    </row>
    <row r="10" spans="1:9" x14ac:dyDescent="0.2">
      <c r="A10" s="111"/>
      <c r="B10" s="111"/>
      <c r="C10" s="34"/>
      <c r="D10" s="34"/>
      <c r="E10" s="34"/>
      <c r="F10" s="119"/>
      <c r="G10" s="119"/>
      <c r="I10" s="115"/>
    </row>
    <row r="11" spans="1:9" x14ac:dyDescent="0.2">
      <c r="A11" s="112"/>
      <c r="B11" s="112"/>
      <c r="C11" s="35"/>
      <c r="D11" s="35"/>
      <c r="E11" s="35"/>
      <c r="F11" s="120"/>
      <c r="G11" s="120"/>
    </row>
    <row r="12" spans="1:9" x14ac:dyDescent="0.2">
      <c r="A12" s="112"/>
      <c r="B12" s="112"/>
      <c r="C12" s="35"/>
      <c r="D12" s="35"/>
      <c r="E12" s="35"/>
      <c r="F12" s="120"/>
      <c r="G12" s="120"/>
    </row>
    <row r="13" spans="1:9" x14ac:dyDescent="0.2">
      <c r="A13" s="112"/>
      <c r="B13" s="112"/>
      <c r="C13" s="35"/>
      <c r="D13" s="35"/>
      <c r="E13" s="35"/>
      <c r="F13" s="120"/>
      <c r="G13" s="120"/>
    </row>
    <row r="14" spans="1:9" x14ac:dyDescent="0.2">
      <c r="A14" s="112"/>
      <c r="B14" s="112"/>
      <c r="C14" s="35"/>
      <c r="D14" s="35"/>
      <c r="E14" s="35"/>
      <c r="F14" s="120"/>
      <c r="G14" s="120"/>
    </row>
    <row r="15" spans="1:9" x14ac:dyDescent="0.2">
      <c r="A15" s="112"/>
      <c r="B15" s="112"/>
      <c r="C15" s="35"/>
      <c r="D15" s="35"/>
      <c r="E15" s="35"/>
      <c r="F15" s="120"/>
      <c r="G15" s="120"/>
    </row>
    <row r="16" spans="1:9" x14ac:dyDescent="0.2">
      <c r="A16" s="112"/>
      <c r="B16" s="112"/>
      <c r="C16" s="35"/>
      <c r="D16" s="35"/>
      <c r="E16" s="35"/>
      <c r="F16" s="120"/>
      <c r="G16" s="120"/>
    </row>
    <row r="17" spans="1:7" x14ac:dyDescent="0.2">
      <c r="A17" s="112"/>
      <c r="B17" s="112"/>
      <c r="C17" s="35"/>
      <c r="D17" s="35"/>
      <c r="E17" s="35"/>
      <c r="F17" s="120"/>
      <c r="G17" s="120"/>
    </row>
    <row r="18" spans="1:7" x14ac:dyDescent="0.2">
      <c r="A18" s="112"/>
      <c r="B18" s="112"/>
      <c r="C18" s="35"/>
      <c r="D18" s="35"/>
      <c r="E18" s="35"/>
      <c r="F18" s="120"/>
      <c r="G18" s="120"/>
    </row>
    <row r="19" spans="1:7" x14ac:dyDescent="0.2">
      <c r="A19" s="112"/>
      <c r="B19" s="112"/>
      <c r="C19" s="35"/>
      <c r="D19" s="35"/>
      <c r="E19" s="35"/>
      <c r="F19" s="120"/>
      <c r="G19" s="120"/>
    </row>
    <row r="20" spans="1:7" x14ac:dyDescent="0.2">
      <c r="A20" s="112"/>
      <c r="B20" s="112"/>
      <c r="C20" s="35"/>
      <c r="D20" s="35"/>
      <c r="E20" s="35"/>
      <c r="F20" s="120"/>
      <c r="G20" s="120"/>
    </row>
    <row r="21" spans="1:7" x14ac:dyDescent="0.2">
      <c r="A21" s="114"/>
      <c r="B21" s="112"/>
      <c r="C21" s="35"/>
      <c r="D21" s="35"/>
      <c r="E21" s="35"/>
      <c r="F21" s="120"/>
      <c r="G21" s="120"/>
    </row>
    <row r="22" spans="1:7" x14ac:dyDescent="0.2">
      <c r="A22" s="112"/>
      <c r="B22" s="112"/>
      <c r="C22" s="35"/>
      <c r="D22" s="35"/>
      <c r="E22" s="35"/>
      <c r="F22" s="120"/>
      <c r="G22" s="120"/>
    </row>
    <row r="23" spans="1:7" x14ac:dyDescent="0.2">
      <c r="A23" s="112"/>
      <c r="B23" s="112"/>
      <c r="C23" s="35"/>
      <c r="D23" s="35"/>
      <c r="E23" s="35"/>
      <c r="F23" s="120"/>
      <c r="G23" s="120"/>
    </row>
    <row r="24" spans="1:7" x14ac:dyDescent="0.2">
      <c r="A24" s="112"/>
      <c r="B24" s="112"/>
      <c r="C24" s="35"/>
      <c r="D24" s="35"/>
      <c r="E24" s="35"/>
      <c r="F24" s="120"/>
      <c r="G24" s="120"/>
    </row>
    <row r="25" spans="1:7" x14ac:dyDescent="0.2">
      <c r="A25" s="112"/>
      <c r="B25" s="112"/>
      <c r="C25" s="35"/>
      <c r="D25" s="35"/>
      <c r="E25" s="35"/>
      <c r="F25" s="120"/>
      <c r="G25" s="120"/>
    </row>
    <row r="26" spans="1:7" x14ac:dyDescent="0.2">
      <c r="A26" s="112"/>
      <c r="B26" s="112"/>
      <c r="C26" s="35"/>
      <c r="D26" s="35"/>
      <c r="E26" s="35"/>
      <c r="F26" s="120"/>
      <c r="G26" s="120"/>
    </row>
    <row r="27" spans="1:7" x14ac:dyDescent="0.2">
      <c r="A27" s="112"/>
      <c r="B27" s="112"/>
      <c r="C27" s="35"/>
      <c r="D27" s="35"/>
      <c r="E27" s="35"/>
      <c r="F27" s="120"/>
      <c r="G27" s="120"/>
    </row>
    <row r="28" spans="1:7" x14ac:dyDescent="0.2">
      <c r="A28" s="112"/>
      <c r="B28" s="112"/>
      <c r="C28" s="35"/>
      <c r="D28" s="35"/>
      <c r="E28" s="35"/>
      <c r="F28" s="120"/>
      <c r="G28" s="120"/>
    </row>
    <row r="29" spans="1:7" x14ac:dyDescent="0.2">
      <c r="A29" s="112"/>
      <c r="B29" s="112"/>
      <c r="C29" s="35"/>
      <c r="D29" s="35"/>
      <c r="E29" s="35"/>
      <c r="F29" s="120"/>
      <c r="G29" s="120"/>
    </row>
    <row r="30" spans="1:7" x14ac:dyDescent="0.2">
      <c r="A30" s="112"/>
      <c r="B30" s="112"/>
      <c r="C30" s="35"/>
      <c r="D30" s="35"/>
      <c r="E30" s="35"/>
      <c r="F30" s="120"/>
      <c r="G30" s="120"/>
    </row>
    <row r="31" spans="1:7" x14ac:dyDescent="0.2">
      <c r="A31" s="112"/>
      <c r="B31" s="112"/>
      <c r="C31" s="35"/>
      <c r="D31" s="35"/>
      <c r="E31" s="35"/>
      <c r="F31" s="120"/>
      <c r="G31" s="120"/>
    </row>
    <row r="32" spans="1:7" x14ac:dyDescent="0.2">
      <c r="A32" s="112"/>
      <c r="B32" s="112"/>
      <c r="C32" s="35"/>
      <c r="D32" s="35"/>
      <c r="E32" s="35"/>
      <c r="F32" s="120"/>
      <c r="G32" s="120"/>
    </row>
    <row r="33" spans="1:7" x14ac:dyDescent="0.2">
      <c r="A33" s="112"/>
      <c r="B33" s="112"/>
      <c r="C33" s="35"/>
      <c r="D33" s="35"/>
      <c r="E33" s="35"/>
      <c r="F33" s="120"/>
      <c r="G33" s="120"/>
    </row>
    <row r="34" spans="1:7" x14ac:dyDescent="0.2">
      <c r="A34" s="112"/>
      <c r="B34" s="112"/>
      <c r="C34" s="35"/>
      <c r="D34" s="35"/>
      <c r="E34" s="35"/>
      <c r="F34" s="120"/>
      <c r="G34" s="120"/>
    </row>
    <row r="35" spans="1:7" x14ac:dyDescent="0.2">
      <c r="A35" s="112"/>
      <c r="B35" s="112"/>
      <c r="C35" s="35"/>
      <c r="D35" s="35"/>
      <c r="E35" s="35"/>
      <c r="F35" s="120"/>
      <c r="G35" s="120"/>
    </row>
    <row r="36" spans="1:7" x14ac:dyDescent="0.2">
      <c r="A36" s="113"/>
      <c r="B36" s="113"/>
      <c r="C36" s="36"/>
      <c r="D36" s="36"/>
      <c r="E36" s="36"/>
      <c r="F36" s="121"/>
      <c r="G36" s="121"/>
    </row>
    <row r="39" spans="1:7" x14ac:dyDescent="0.2">
      <c r="A39" s="116" t="s">
        <v>61</v>
      </c>
      <c r="B39" s="118"/>
      <c r="C39" s="124"/>
      <c r="D39" s="117" t="s">
        <v>67</v>
      </c>
      <c r="E39" s="110"/>
      <c r="F39" s="99"/>
      <c r="G39" s="99"/>
    </row>
  </sheetData>
  <mergeCells count="10">
    <mergeCell ref="E1:G1"/>
    <mergeCell ref="D8:D9"/>
    <mergeCell ref="A8:A9"/>
    <mergeCell ref="B8:B9"/>
    <mergeCell ref="E8:E9"/>
    <mergeCell ref="E2:F2"/>
    <mergeCell ref="E3:F3"/>
    <mergeCell ref="E4:F4"/>
    <mergeCell ref="E5:F5"/>
    <mergeCell ref="G8:G9"/>
  </mergeCells>
  <phoneticPr fontId="23" type="noConversion"/>
  <dataValidations disablePrompts="1" count="1">
    <dataValidation allowBlank="1" showInputMessage="1" showErrorMessage="1" promptTitle="Achtung:" prompt="Erfassen Sie das Datum in folgendem Format: 01.2011" sqref="A10 B10"/>
  </dataValidations>
  <pageMargins left="0.78740157480314965" right="0.78740157480314965" top="0.59055118110236227" bottom="0.59055118110236227" header="0.51181102362204722" footer="0.19685039370078741"/>
  <pageSetup paperSize="9" orientation="landscape" r:id="rId1"/>
  <headerFooter alignWithMargins="0">
    <oddFooter>&amp;LSGV Verband St.Galler Volksschulträger&amp;R&amp;D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44"/>
  <sheetViews>
    <sheetView zoomScaleNormal="100" workbookViewId="0">
      <selection activeCell="I21" sqref="I21"/>
    </sheetView>
  </sheetViews>
  <sheetFormatPr baseColWidth="10" defaultRowHeight="12.75" x14ac:dyDescent="0.2"/>
  <cols>
    <col min="1" max="1" width="4.5703125" style="2" customWidth="1"/>
    <col min="2" max="2" width="10" customWidth="1"/>
    <col min="8" max="8" width="16.28515625" customWidth="1"/>
  </cols>
  <sheetData>
    <row r="1" spans="1:8" x14ac:dyDescent="0.2">
      <c r="A1" s="4" t="s">
        <v>94</v>
      </c>
    </row>
    <row r="2" spans="1:8" ht="18" x14ac:dyDescent="0.25">
      <c r="A2" s="37" t="s">
        <v>31</v>
      </c>
    </row>
    <row r="3" spans="1:8" ht="18" x14ac:dyDescent="0.25">
      <c r="A3" s="37"/>
    </row>
    <row r="4" spans="1:8" ht="9" customHeight="1" x14ac:dyDescent="0.25">
      <c r="A4" s="101"/>
    </row>
    <row r="5" spans="1:8" ht="14.25" x14ac:dyDescent="0.2">
      <c r="A5" s="109" t="s">
        <v>95</v>
      </c>
    </row>
    <row r="6" spans="1:8" ht="14.25" x14ac:dyDescent="0.2">
      <c r="A6" s="109" t="s">
        <v>39</v>
      </c>
    </row>
    <row r="7" spans="1:8" ht="14.25" x14ac:dyDescent="0.2">
      <c r="A7" s="109"/>
    </row>
    <row r="8" spans="1:8" ht="14.25" x14ac:dyDescent="0.2">
      <c r="A8" s="109"/>
    </row>
    <row r="10" spans="1:8" s="33" customFormat="1" ht="15" x14ac:dyDescent="0.25">
      <c r="A10" s="102" t="s">
        <v>34</v>
      </c>
      <c r="B10" s="56" t="s">
        <v>75</v>
      </c>
      <c r="C10" s="56"/>
      <c r="D10" s="56"/>
      <c r="E10" s="56"/>
      <c r="F10" s="56"/>
      <c r="G10" s="56"/>
      <c r="H10" s="56"/>
    </row>
    <row r="12" spans="1:8" ht="14.25" x14ac:dyDescent="0.2">
      <c r="A12" s="103"/>
      <c r="B12" s="40"/>
      <c r="C12" s="40"/>
      <c r="D12" s="40"/>
      <c r="E12" s="40"/>
      <c r="F12" s="40"/>
      <c r="G12" s="40"/>
      <c r="H12" s="40"/>
    </row>
    <row r="13" spans="1:8" x14ac:dyDescent="0.2">
      <c r="A13" s="224" t="s">
        <v>32</v>
      </c>
      <c r="B13" s="17" t="s">
        <v>62</v>
      </c>
      <c r="C13" s="17"/>
      <c r="D13" s="17"/>
      <c r="E13" s="17"/>
      <c r="F13" s="17"/>
      <c r="G13" s="17"/>
      <c r="H13" s="17"/>
    </row>
    <row r="14" spans="1:8" x14ac:dyDescent="0.2">
      <c r="A14" s="224" t="s">
        <v>33</v>
      </c>
      <c r="B14" s="17" t="s">
        <v>63</v>
      </c>
      <c r="C14" s="17"/>
      <c r="D14" s="17"/>
      <c r="E14" s="17"/>
      <c r="F14" s="17"/>
      <c r="G14" s="17"/>
      <c r="H14" s="17"/>
    </row>
    <row r="15" spans="1:8" x14ac:dyDescent="0.2">
      <c r="A15" s="224"/>
      <c r="B15" s="106" t="s">
        <v>64</v>
      </c>
      <c r="C15" s="17"/>
      <c r="D15" s="17"/>
      <c r="E15" s="17"/>
      <c r="F15" s="17"/>
      <c r="G15" s="17"/>
      <c r="H15" s="17"/>
    </row>
    <row r="16" spans="1:8" x14ac:dyDescent="0.2">
      <c r="A16" s="224"/>
      <c r="B16" s="106" t="s">
        <v>76</v>
      </c>
      <c r="C16" s="17"/>
      <c r="D16" s="17"/>
      <c r="E16" s="17"/>
      <c r="F16" s="17"/>
      <c r="G16" s="17"/>
      <c r="H16" s="17"/>
    </row>
    <row r="17" spans="1:8" x14ac:dyDescent="0.2">
      <c r="A17" s="224"/>
      <c r="B17" s="106" t="s">
        <v>97</v>
      </c>
      <c r="C17" s="17"/>
      <c r="D17" s="17"/>
      <c r="E17" s="17"/>
      <c r="F17" s="17"/>
      <c r="G17" s="17"/>
      <c r="H17" s="17"/>
    </row>
    <row r="18" spans="1:8" x14ac:dyDescent="0.2">
      <c r="A18" s="4"/>
      <c r="B18" s="106" t="s">
        <v>100</v>
      </c>
      <c r="C18" s="17"/>
      <c r="D18" s="17"/>
      <c r="E18" s="17"/>
      <c r="F18" s="17"/>
      <c r="G18" s="17"/>
      <c r="H18" s="17"/>
    </row>
    <row r="19" spans="1:8" x14ac:dyDescent="0.2">
      <c r="A19" s="4"/>
      <c r="B19" s="17"/>
      <c r="C19" s="17"/>
      <c r="D19" s="17"/>
      <c r="E19" s="17"/>
      <c r="F19" s="17"/>
      <c r="G19" s="17"/>
      <c r="H19" s="17"/>
    </row>
    <row r="20" spans="1:8" x14ac:dyDescent="0.2">
      <c r="A20" s="4"/>
      <c r="B20" s="125" t="s">
        <v>35</v>
      </c>
      <c r="C20" s="106" t="s">
        <v>101</v>
      </c>
      <c r="D20" s="17"/>
      <c r="E20" s="17"/>
      <c r="F20" s="17"/>
      <c r="G20" s="17"/>
      <c r="H20" s="17"/>
    </row>
    <row r="21" spans="1:8" x14ac:dyDescent="0.2">
      <c r="A21" s="4"/>
      <c r="B21" s="17"/>
      <c r="C21" s="17" t="s">
        <v>113</v>
      </c>
      <c r="D21" s="17"/>
      <c r="E21" s="17"/>
      <c r="F21" s="17"/>
      <c r="G21" s="17"/>
      <c r="H21" s="17"/>
    </row>
    <row r="22" spans="1:8" x14ac:dyDescent="0.2">
      <c r="A22" s="4"/>
      <c r="B22" s="17"/>
      <c r="C22" s="106" t="s">
        <v>109</v>
      </c>
      <c r="D22" s="17"/>
      <c r="E22" s="17"/>
      <c r="F22" s="17"/>
      <c r="G22" s="17"/>
      <c r="H22" s="17"/>
    </row>
    <row r="23" spans="1:8" x14ac:dyDescent="0.2">
      <c r="A23" s="4"/>
      <c r="B23" s="17"/>
      <c r="C23" s="106" t="s">
        <v>42</v>
      </c>
      <c r="D23" s="17"/>
      <c r="E23" s="17"/>
      <c r="F23" s="17"/>
      <c r="G23" s="17"/>
      <c r="H23" s="17"/>
    </row>
    <row r="24" spans="1:8" x14ac:dyDescent="0.2">
      <c r="A24" s="4"/>
      <c r="B24" s="17"/>
      <c r="C24" s="106" t="s">
        <v>65</v>
      </c>
      <c r="D24" s="17"/>
      <c r="E24" s="17"/>
      <c r="F24" s="17"/>
      <c r="G24" s="17"/>
      <c r="H24" s="17"/>
    </row>
    <row r="25" spans="1:8" x14ac:dyDescent="0.2">
      <c r="A25" s="4"/>
      <c r="B25" s="17"/>
      <c r="C25" s="106" t="s">
        <v>43</v>
      </c>
      <c r="D25" s="17"/>
      <c r="E25" s="17"/>
      <c r="F25" s="17"/>
      <c r="G25" s="17"/>
      <c r="H25" s="17"/>
    </row>
    <row r="28" spans="1:8" ht="15" x14ac:dyDescent="0.25">
      <c r="A28" s="104" t="s">
        <v>40</v>
      </c>
      <c r="B28" s="57" t="s">
        <v>96</v>
      </c>
      <c r="C28" s="57"/>
      <c r="D28" s="57"/>
      <c r="E28" s="57"/>
      <c r="F28" s="57"/>
      <c r="G28" s="57"/>
      <c r="H28" s="57"/>
    </row>
    <row r="30" spans="1:8" x14ac:dyDescent="0.2">
      <c r="A30" s="4" t="s">
        <v>102</v>
      </c>
      <c r="B30" s="17"/>
      <c r="C30" s="17"/>
      <c r="D30" s="17"/>
      <c r="E30" s="17"/>
      <c r="F30" s="17"/>
      <c r="G30" s="17"/>
      <c r="H30" s="17"/>
    </row>
    <row r="31" spans="1:8" x14ac:dyDescent="0.2">
      <c r="A31" s="4" t="s">
        <v>66</v>
      </c>
      <c r="B31" s="17"/>
      <c r="C31" s="17"/>
      <c r="D31" s="17"/>
      <c r="E31" s="17"/>
      <c r="F31" s="17"/>
      <c r="G31" s="17"/>
      <c r="H31" s="17"/>
    </row>
    <row r="32" spans="1:8" x14ac:dyDescent="0.2">
      <c r="A32" s="4"/>
      <c r="B32" s="17"/>
      <c r="C32" s="17"/>
      <c r="D32" s="17"/>
      <c r="E32" s="17"/>
      <c r="F32" s="17"/>
      <c r="G32" s="17"/>
      <c r="H32" s="17"/>
    </row>
    <row r="33" spans="1:8" x14ac:dyDescent="0.2">
      <c r="A33" s="17" t="s">
        <v>32</v>
      </c>
      <c r="B33" s="17" t="s">
        <v>37</v>
      </c>
      <c r="C33" s="17"/>
      <c r="D33" s="17"/>
      <c r="E33" s="17"/>
      <c r="F33" s="17"/>
      <c r="G33" s="17"/>
      <c r="H33" s="17"/>
    </row>
    <row r="34" spans="1:8" x14ac:dyDescent="0.2">
      <c r="A34" s="17" t="s">
        <v>33</v>
      </c>
      <c r="B34" s="17" t="s">
        <v>38</v>
      </c>
      <c r="C34" s="17"/>
      <c r="D34" s="17"/>
      <c r="E34" s="17"/>
      <c r="F34" s="17"/>
      <c r="G34" s="17"/>
      <c r="H34" s="17"/>
    </row>
    <row r="35" spans="1:8" x14ac:dyDescent="0.2">
      <c r="A35" s="17"/>
      <c r="B35" s="106" t="s">
        <v>103</v>
      </c>
      <c r="C35" s="17"/>
      <c r="D35" s="17"/>
      <c r="E35" s="17"/>
      <c r="F35" s="17"/>
      <c r="G35" s="17"/>
      <c r="H35" s="17"/>
    </row>
    <row r="36" spans="1:8" x14ac:dyDescent="0.2">
      <c r="A36" s="17"/>
      <c r="B36" s="106" t="s">
        <v>104</v>
      </c>
      <c r="C36" s="17"/>
      <c r="D36" s="17"/>
      <c r="E36" s="17"/>
      <c r="F36" s="17"/>
      <c r="G36" s="17"/>
      <c r="H36" s="17"/>
    </row>
    <row r="37" spans="1:8" x14ac:dyDescent="0.2">
      <c r="A37" s="4"/>
      <c r="B37" s="17"/>
      <c r="C37" s="17"/>
      <c r="D37" s="17"/>
      <c r="E37" s="17"/>
      <c r="F37" s="17"/>
      <c r="G37" s="17"/>
      <c r="H37" s="17"/>
    </row>
    <row r="38" spans="1:8" ht="14.25" x14ac:dyDescent="0.2">
      <c r="A38" s="105"/>
      <c r="B38" s="108"/>
      <c r="C38" s="17"/>
      <c r="D38" s="32"/>
      <c r="E38" s="32"/>
      <c r="F38" s="32"/>
    </row>
    <row r="39" spans="1:8" ht="14.25" x14ac:dyDescent="0.2">
      <c r="A39" s="105"/>
      <c r="B39" s="40"/>
      <c r="C39" s="17"/>
      <c r="D39" s="32"/>
      <c r="E39" s="32"/>
      <c r="F39" s="32"/>
    </row>
    <row r="40" spans="1:8" ht="14.25" x14ac:dyDescent="0.2">
      <c r="B40" s="40"/>
      <c r="C40" s="41"/>
    </row>
    <row r="41" spans="1:8" ht="14.25" x14ac:dyDescent="0.2">
      <c r="C41" s="41"/>
    </row>
    <row r="42" spans="1:8" ht="14.25" x14ac:dyDescent="0.2">
      <c r="D42" s="40"/>
      <c r="E42" s="40"/>
      <c r="F42" s="40"/>
      <c r="G42" s="40"/>
      <c r="H42" s="40"/>
    </row>
    <row r="43" spans="1:8" ht="14.25" x14ac:dyDescent="0.2">
      <c r="D43" s="40"/>
      <c r="E43" s="40"/>
      <c r="F43" s="40"/>
      <c r="G43" s="40"/>
      <c r="H43" s="40"/>
    </row>
    <row r="44" spans="1:8" ht="14.25" x14ac:dyDescent="0.2">
      <c r="D44" s="40"/>
      <c r="E44" s="40"/>
      <c r="F44" s="40"/>
      <c r="G44" s="40"/>
      <c r="H44" s="40"/>
    </row>
  </sheetData>
  <phoneticPr fontId="23" type="noConversion"/>
  <pageMargins left="0.78740157480314965" right="0.39370078740157483" top="0.78740157480314965" bottom="0.78740157480314965" header="0.51181102362204722" footer="0.51181102362204722"/>
  <pageSetup paperSize="9" orientation="portrait" horizontalDpi="360" verticalDpi="360" r:id="rId1"/>
  <headerFooter alignWithMargins="0">
    <oddFooter>&amp;LSGV Verband St.Galler Volksschulträger&amp;R&amp;D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P146"/>
  <sheetViews>
    <sheetView topLeftCell="A103" workbookViewId="0">
      <selection activeCell="M125" sqref="M125"/>
    </sheetView>
  </sheetViews>
  <sheetFormatPr baseColWidth="10" defaultRowHeight="15" x14ac:dyDescent="0.2"/>
  <cols>
    <col min="1" max="1" width="11.42578125" style="15"/>
    <col min="11" max="11" width="23.5703125" customWidth="1"/>
  </cols>
  <sheetData>
    <row r="1" spans="1:16" ht="15.75" x14ac:dyDescent="0.25">
      <c r="A1" s="8" t="s">
        <v>11</v>
      </c>
      <c r="B1" s="5" t="s">
        <v>16</v>
      </c>
      <c r="C1" s="8" t="s">
        <v>15</v>
      </c>
      <c r="D1" s="5" t="s">
        <v>13</v>
      </c>
      <c r="E1" s="7"/>
      <c r="G1" s="90" t="s">
        <v>79</v>
      </c>
      <c r="J1" t="s">
        <v>14</v>
      </c>
      <c r="K1" s="74" t="s">
        <v>55</v>
      </c>
      <c r="M1" s="17">
        <v>1944</v>
      </c>
      <c r="N1" s="19">
        <v>36038</v>
      </c>
      <c r="O1" s="19">
        <v>36373</v>
      </c>
      <c r="P1" s="23">
        <v>38200</v>
      </c>
    </row>
    <row r="2" spans="1:16" x14ac:dyDescent="0.2">
      <c r="A2" s="15">
        <v>0</v>
      </c>
      <c r="B2">
        <v>0</v>
      </c>
      <c r="C2">
        <v>0</v>
      </c>
      <c r="D2">
        <v>0</v>
      </c>
      <c r="G2" s="90" t="s">
        <v>55</v>
      </c>
      <c r="M2" s="17">
        <v>1945</v>
      </c>
      <c r="N2" s="19">
        <v>36403</v>
      </c>
      <c r="O2" s="19">
        <v>36739</v>
      </c>
      <c r="P2" s="23">
        <v>38565</v>
      </c>
    </row>
    <row r="3" spans="1:16" x14ac:dyDescent="0.2">
      <c r="A3" s="9">
        <v>1</v>
      </c>
      <c r="B3" s="10">
        <v>1</v>
      </c>
      <c r="C3" s="10">
        <v>1</v>
      </c>
      <c r="D3" s="10">
        <v>1</v>
      </c>
      <c r="G3" s="74" t="s">
        <v>12</v>
      </c>
      <c r="M3" s="17">
        <v>1946</v>
      </c>
      <c r="N3" s="19">
        <v>36769</v>
      </c>
      <c r="O3" s="19">
        <v>37104</v>
      </c>
      <c r="P3" s="23">
        <v>38930</v>
      </c>
    </row>
    <row r="4" spans="1:16" x14ac:dyDescent="0.2">
      <c r="A4" s="9">
        <v>2</v>
      </c>
      <c r="B4" s="10">
        <v>2</v>
      </c>
      <c r="C4" s="10">
        <v>2</v>
      </c>
      <c r="D4" s="10">
        <v>2</v>
      </c>
      <c r="G4" s="90" t="s">
        <v>56</v>
      </c>
      <c r="M4" s="17">
        <v>1947</v>
      </c>
      <c r="N4" s="19">
        <v>37134</v>
      </c>
      <c r="O4" s="19">
        <v>37469</v>
      </c>
      <c r="P4" s="23">
        <v>39295</v>
      </c>
    </row>
    <row r="5" spans="1:16" x14ac:dyDescent="0.2">
      <c r="A5" s="9">
        <v>3</v>
      </c>
      <c r="B5" s="10">
        <v>3</v>
      </c>
      <c r="C5" s="10">
        <v>3</v>
      </c>
      <c r="D5" s="10">
        <v>3</v>
      </c>
      <c r="G5" s="90" t="s">
        <v>57</v>
      </c>
      <c r="M5" s="17">
        <v>1948</v>
      </c>
      <c r="N5" s="19">
        <v>37499</v>
      </c>
      <c r="O5" s="19">
        <v>37834</v>
      </c>
      <c r="P5" s="23">
        <v>39661</v>
      </c>
    </row>
    <row r="6" spans="1:16" x14ac:dyDescent="0.2">
      <c r="A6" s="9">
        <v>4</v>
      </c>
      <c r="B6" s="11">
        <v>4</v>
      </c>
      <c r="C6" s="10">
        <v>4</v>
      </c>
      <c r="D6" s="11">
        <v>4</v>
      </c>
      <c r="M6" s="17">
        <v>1949</v>
      </c>
      <c r="N6" s="19">
        <v>37864</v>
      </c>
      <c r="O6" s="19">
        <v>38200</v>
      </c>
      <c r="P6" s="23">
        <v>40026</v>
      </c>
    </row>
    <row r="7" spans="1:16" x14ac:dyDescent="0.2">
      <c r="A7" s="9">
        <v>5</v>
      </c>
      <c r="B7" s="10">
        <v>5</v>
      </c>
      <c r="C7" s="10">
        <v>5</v>
      </c>
      <c r="D7" s="10">
        <v>5</v>
      </c>
      <c r="G7" t="s">
        <v>10</v>
      </c>
      <c r="H7" t="s">
        <v>18</v>
      </c>
      <c r="M7" s="17">
        <v>1950</v>
      </c>
      <c r="N7" s="19">
        <v>38230</v>
      </c>
      <c r="O7" s="19">
        <v>38565</v>
      </c>
      <c r="P7" s="23">
        <v>40391</v>
      </c>
    </row>
    <row r="8" spans="1:16" x14ac:dyDescent="0.2">
      <c r="A8" s="9">
        <v>6</v>
      </c>
      <c r="B8" s="10">
        <v>6</v>
      </c>
      <c r="C8" s="10">
        <v>6</v>
      </c>
      <c r="D8" s="10">
        <v>6</v>
      </c>
      <c r="G8" t="s">
        <v>18</v>
      </c>
      <c r="M8" s="17">
        <v>1951</v>
      </c>
      <c r="N8" s="19">
        <v>38595</v>
      </c>
      <c r="O8" s="19">
        <v>38930</v>
      </c>
      <c r="P8" s="23">
        <v>40756</v>
      </c>
    </row>
    <row r="9" spans="1:16" x14ac:dyDescent="0.2">
      <c r="A9" s="9">
        <v>7</v>
      </c>
      <c r="B9" s="10">
        <v>7</v>
      </c>
      <c r="C9" s="10">
        <v>7</v>
      </c>
      <c r="D9" s="10">
        <v>7</v>
      </c>
      <c r="M9" s="17">
        <v>1952</v>
      </c>
      <c r="N9" s="19">
        <v>38960</v>
      </c>
      <c r="O9" s="19">
        <v>39295</v>
      </c>
      <c r="P9" s="23">
        <v>41122</v>
      </c>
    </row>
    <row r="10" spans="1:16" x14ac:dyDescent="0.2">
      <c r="A10" s="9">
        <v>8</v>
      </c>
      <c r="B10" s="10">
        <v>8</v>
      </c>
      <c r="C10" s="10">
        <v>8</v>
      </c>
      <c r="D10" s="10">
        <v>8</v>
      </c>
      <c r="M10" s="17">
        <v>1953</v>
      </c>
      <c r="N10" s="19">
        <v>39325</v>
      </c>
      <c r="O10" s="19">
        <v>39661</v>
      </c>
      <c r="P10" s="23">
        <v>41487</v>
      </c>
    </row>
    <row r="11" spans="1:16" x14ac:dyDescent="0.2">
      <c r="A11" s="9">
        <v>9</v>
      </c>
      <c r="B11" s="10">
        <v>9</v>
      </c>
      <c r="C11" s="10">
        <v>9</v>
      </c>
      <c r="D11" s="10">
        <v>9</v>
      </c>
      <c r="G11" s="73">
        <v>0</v>
      </c>
      <c r="H11" s="73" t="s">
        <v>51</v>
      </c>
      <c r="M11" s="17">
        <v>1954</v>
      </c>
      <c r="N11" s="19">
        <v>39691</v>
      </c>
      <c r="O11" s="19">
        <v>40026</v>
      </c>
      <c r="P11" s="23">
        <v>41852</v>
      </c>
    </row>
    <row r="12" spans="1:16" x14ac:dyDescent="0.2">
      <c r="A12" s="9">
        <v>10</v>
      </c>
      <c r="B12" s="10">
        <v>10</v>
      </c>
      <c r="C12" s="10">
        <v>10</v>
      </c>
      <c r="D12" s="10">
        <v>10</v>
      </c>
      <c r="G12" s="73">
        <v>2005</v>
      </c>
      <c r="M12" s="17">
        <v>1955</v>
      </c>
      <c r="N12" s="19">
        <v>40056</v>
      </c>
      <c r="O12" s="19">
        <v>40391</v>
      </c>
      <c r="P12" s="23">
        <v>42217</v>
      </c>
    </row>
    <row r="13" spans="1:16" x14ac:dyDescent="0.2">
      <c r="A13" s="9">
        <v>11</v>
      </c>
      <c r="B13" s="10">
        <v>11</v>
      </c>
      <c r="C13" s="10">
        <v>11</v>
      </c>
      <c r="D13" s="13">
        <v>11</v>
      </c>
      <c r="G13" s="73">
        <v>2006</v>
      </c>
      <c r="M13" s="17">
        <v>1956</v>
      </c>
      <c r="N13" s="19">
        <v>40421</v>
      </c>
      <c r="O13" s="19">
        <v>40756</v>
      </c>
      <c r="P13" s="23">
        <v>42583</v>
      </c>
    </row>
    <row r="14" spans="1:16" x14ac:dyDescent="0.2">
      <c r="A14" s="9">
        <v>12</v>
      </c>
      <c r="B14" s="10">
        <v>12</v>
      </c>
      <c r="C14" s="10">
        <v>12</v>
      </c>
      <c r="D14" s="14">
        <v>12</v>
      </c>
      <c r="G14" s="73">
        <v>2007</v>
      </c>
      <c r="M14" s="17">
        <v>1957</v>
      </c>
      <c r="N14" s="19">
        <v>40786</v>
      </c>
      <c r="O14" s="19">
        <v>41122</v>
      </c>
      <c r="P14" s="23">
        <v>42948</v>
      </c>
    </row>
    <row r="15" spans="1:16" x14ac:dyDescent="0.2">
      <c r="A15" s="9">
        <v>13</v>
      </c>
      <c r="B15" s="12">
        <v>13</v>
      </c>
      <c r="C15" s="10">
        <v>13</v>
      </c>
      <c r="D15" s="10">
        <v>13</v>
      </c>
      <c r="G15" s="73">
        <v>2008</v>
      </c>
      <c r="M15" s="17">
        <v>1958</v>
      </c>
      <c r="N15" s="19">
        <v>41152</v>
      </c>
      <c r="O15" s="19">
        <v>41487</v>
      </c>
      <c r="P15" s="23">
        <v>43313</v>
      </c>
    </row>
    <row r="16" spans="1:16" x14ac:dyDescent="0.2">
      <c r="A16" s="9">
        <v>14</v>
      </c>
      <c r="B16" s="10">
        <v>14</v>
      </c>
      <c r="C16" s="10">
        <v>14</v>
      </c>
      <c r="D16" s="10">
        <v>14</v>
      </c>
      <c r="M16" s="17">
        <v>1959</v>
      </c>
      <c r="N16" s="19">
        <v>41517</v>
      </c>
      <c r="O16" s="19">
        <v>41852</v>
      </c>
      <c r="P16" s="23">
        <v>43678</v>
      </c>
    </row>
    <row r="17" spans="1:16" x14ac:dyDescent="0.2">
      <c r="A17" s="9">
        <v>15</v>
      </c>
      <c r="B17" s="10">
        <v>15</v>
      </c>
      <c r="C17" s="10">
        <v>15</v>
      </c>
      <c r="D17" s="10">
        <v>15</v>
      </c>
      <c r="M17" s="17">
        <v>1960</v>
      </c>
      <c r="N17" s="19">
        <v>41882</v>
      </c>
      <c r="O17" s="19">
        <v>42217</v>
      </c>
      <c r="P17" s="23">
        <v>44044</v>
      </c>
    </row>
    <row r="18" spans="1:16" x14ac:dyDescent="0.2">
      <c r="A18" s="9">
        <v>16</v>
      </c>
      <c r="B18" s="10">
        <v>16</v>
      </c>
      <c r="C18" s="10">
        <v>16</v>
      </c>
      <c r="D18" s="10">
        <v>16</v>
      </c>
      <c r="M18" s="17">
        <v>1961</v>
      </c>
      <c r="N18" s="19">
        <v>42247</v>
      </c>
      <c r="O18" s="19">
        <v>42583</v>
      </c>
      <c r="P18" s="23">
        <v>44409</v>
      </c>
    </row>
    <row r="19" spans="1:16" x14ac:dyDescent="0.2">
      <c r="A19" s="9">
        <v>17</v>
      </c>
      <c r="B19" s="10">
        <v>17</v>
      </c>
      <c r="C19" s="10">
        <v>17</v>
      </c>
      <c r="D19" s="10">
        <v>17</v>
      </c>
      <c r="M19" s="17">
        <v>1962</v>
      </c>
      <c r="N19" s="19">
        <v>42613</v>
      </c>
      <c r="O19" s="19">
        <v>42948</v>
      </c>
      <c r="P19" s="23">
        <v>44774</v>
      </c>
    </row>
    <row r="20" spans="1:16" x14ac:dyDescent="0.2">
      <c r="A20" s="9">
        <v>18</v>
      </c>
      <c r="B20" s="10">
        <v>18</v>
      </c>
      <c r="C20" s="10">
        <v>18</v>
      </c>
      <c r="D20" s="10">
        <v>18</v>
      </c>
      <c r="F20" s="83" t="s">
        <v>44</v>
      </c>
      <c r="M20" s="17">
        <v>1963</v>
      </c>
      <c r="N20" s="19">
        <v>42978</v>
      </c>
      <c r="O20" s="19">
        <v>43313</v>
      </c>
      <c r="P20" s="23">
        <v>45139</v>
      </c>
    </row>
    <row r="21" spans="1:16" x14ac:dyDescent="0.2">
      <c r="A21" s="9">
        <v>19</v>
      </c>
      <c r="B21" s="10">
        <v>19</v>
      </c>
      <c r="C21" s="10">
        <v>19</v>
      </c>
      <c r="D21" s="10">
        <v>19</v>
      </c>
      <c r="F21" s="18" t="s">
        <v>47</v>
      </c>
      <c r="M21" s="17">
        <v>1964</v>
      </c>
      <c r="N21" s="19">
        <v>43343</v>
      </c>
      <c r="O21" s="19">
        <v>43678</v>
      </c>
      <c r="P21" s="23">
        <v>45505</v>
      </c>
    </row>
    <row r="22" spans="1:16" x14ac:dyDescent="0.2">
      <c r="A22" s="9">
        <v>20</v>
      </c>
      <c r="B22" s="10">
        <v>20</v>
      </c>
      <c r="C22" s="10">
        <v>20</v>
      </c>
      <c r="D22" s="10">
        <v>20</v>
      </c>
      <c r="F22" s="82" t="s">
        <v>45</v>
      </c>
      <c r="M22" s="17">
        <v>1965</v>
      </c>
      <c r="N22" s="19">
        <v>43708</v>
      </c>
      <c r="O22" s="19">
        <v>44044</v>
      </c>
      <c r="P22" s="23">
        <v>45870</v>
      </c>
    </row>
    <row r="23" spans="1:16" x14ac:dyDescent="0.2">
      <c r="A23" s="9">
        <v>21</v>
      </c>
      <c r="B23" s="11">
        <v>21</v>
      </c>
      <c r="C23" s="10">
        <v>21</v>
      </c>
      <c r="D23" s="11">
        <v>21</v>
      </c>
      <c r="F23" s="82" t="s">
        <v>46</v>
      </c>
      <c r="M23" s="17">
        <v>1966</v>
      </c>
      <c r="N23" s="19">
        <v>44074</v>
      </c>
      <c r="O23" s="19">
        <v>44409</v>
      </c>
      <c r="P23" s="23">
        <v>46235</v>
      </c>
    </row>
    <row r="24" spans="1:16" x14ac:dyDescent="0.2">
      <c r="A24" s="9">
        <v>22</v>
      </c>
      <c r="B24" s="10">
        <v>22</v>
      </c>
      <c r="C24" s="10">
        <v>22</v>
      </c>
      <c r="D24" s="10">
        <v>22</v>
      </c>
      <c r="F24" s="82" t="s">
        <v>48</v>
      </c>
      <c r="M24" s="17">
        <v>1967</v>
      </c>
      <c r="N24" s="19">
        <v>44439</v>
      </c>
      <c r="O24" s="19">
        <v>44774</v>
      </c>
      <c r="P24" s="23">
        <v>46600</v>
      </c>
    </row>
    <row r="25" spans="1:16" x14ac:dyDescent="0.2">
      <c r="A25" s="9">
        <v>23</v>
      </c>
      <c r="B25" s="10">
        <v>23</v>
      </c>
      <c r="C25" s="10">
        <v>23</v>
      </c>
      <c r="D25" s="10">
        <v>23</v>
      </c>
      <c r="M25" s="17">
        <v>1968</v>
      </c>
      <c r="N25" s="19">
        <v>44804</v>
      </c>
      <c r="O25" s="19">
        <v>45139</v>
      </c>
      <c r="P25" s="23">
        <v>46966</v>
      </c>
    </row>
    <row r="26" spans="1:16" x14ac:dyDescent="0.2">
      <c r="A26" s="9">
        <v>24</v>
      </c>
      <c r="B26" s="10">
        <v>24</v>
      </c>
      <c r="C26" s="10">
        <v>24</v>
      </c>
      <c r="D26" s="10">
        <v>24</v>
      </c>
      <c r="M26" s="17">
        <v>1969</v>
      </c>
      <c r="N26" s="19">
        <v>45169</v>
      </c>
      <c r="O26" s="19">
        <v>45505</v>
      </c>
      <c r="P26" s="23">
        <v>47331</v>
      </c>
    </row>
    <row r="27" spans="1:16" x14ac:dyDescent="0.2">
      <c r="A27" s="9">
        <v>25</v>
      </c>
      <c r="B27" s="10">
        <v>25</v>
      </c>
      <c r="C27" s="10">
        <v>25</v>
      </c>
      <c r="D27" s="10">
        <v>25</v>
      </c>
      <c r="M27" s="17">
        <v>1970</v>
      </c>
      <c r="N27" s="19">
        <v>45535</v>
      </c>
      <c r="O27" s="19">
        <v>45870</v>
      </c>
      <c r="P27" s="23">
        <v>47696</v>
      </c>
    </row>
    <row r="28" spans="1:16" x14ac:dyDescent="0.2">
      <c r="A28" s="9">
        <v>26</v>
      </c>
      <c r="B28" s="10">
        <v>26</v>
      </c>
      <c r="C28" s="10">
        <v>26</v>
      </c>
      <c r="D28" s="10">
        <v>25</v>
      </c>
      <c r="M28" s="17">
        <v>1971</v>
      </c>
      <c r="N28" s="19">
        <v>45900</v>
      </c>
      <c r="O28" s="19">
        <v>46235</v>
      </c>
      <c r="P28" s="23">
        <v>48061</v>
      </c>
    </row>
    <row r="29" spans="1:16" x14ac:dyDescent="0.2">
      <c r="A29" s="9">
        <v>27</v>
      </c>
      <c r="B29" s="10">
        <v>27</v>
      </c>
      <c r="C29" s="10">
        <v>27</v>
      </c>
      <c r="D29" s="10">
        <v>25</v>
      </c>
      <c r="M29" s="17">
        <v>1972</v>
      </c>
      <c r="N29" s="19">
        <v>46265</v>
      </c>
      <c r="O29" s="19">
        <v>46600</v>
      </c>
      <c r="P29" s="23">
        <v>48427</v>
      </c>
    </row>
    <row r="30" spans="1:16" x14ac:dyDescent="0.2">
      <c r="A30" s="9">
        <v>28</v>
      </c>
      <c r="B30" s="10">
        <v>27</v>
      </c>
      <c r="C30" s="10">
        <v>28</v>
      </c>
      <c r="D30" s="10">
        <v>25</v>
      </c>
      <c r="M30" s="17">
        <v>1973</v>
      </c>
      <c r="N30" s="19">
        <v>46630</v>
      </c>
      <c r="O30" s="19">
        <v>46966</v>
      </c>
      <c r="P30" s="23">
        <v>48792</v>
      </c>
    </row>
    <row r="31" spans="1:16" x14ac:dyDescent="0.2">
      <c r="A31" s="9">
        <v>29</v>
      </c>
      <c r="B31" s="10">
        <v>27</v>
      </c>
      <c r="C31" s="10">
        <v>29</v>
      </c>
      <c r="D31" s="10">
        <v>25</v>
      </c>
      <c r="M31" s="17">
        <v>1974</v>
      </c>
      <c r="N31" s="19">
        <v>46996</v>
      </c>
      <c r="O31" s="19">
        <v>47331</v>
      </c>
      <c r="P31" s="23">
        <v>49157</v>
      </c>
    </row>
    <row r="32" spans="1:16" x14ac:dyDescent="0.2">
      <c r="A32" s="9">
        <v>30</v>
      </c>
      <c r="B32" s="10">
        <v>27</v>
      </c>
      <c r="C32" s="10">
        <v>30</v>
      </c>
      <c r="D32" s="10">
        <v>25</v>
      </c>
      <c r="M32" s="17">
        <v>1975</v>
      </c>
      <c r="N32" s="19">
        <v>47361</v>
      </c>
      <c r="O32" s="19">
        <v>47696</v>
      </c>
      <c r="P32" s="23">
        <v>49522</v>
      </c>
    </row>
    <row r="33" spans="1:16" x14ac:dyDescent="0.2">
      <c r="A33" s="9">
        <v>31</v>
      </c>
      <c r="B33" s="10">
        <v>27</v>
      </c>
      <c r="C33" s="10">
        <v>31</v>
      </c>
      <c r="D33" s="10">
        <v>25</v>
      </c>
      <c r="M33" s="17">
        <v>1976</v>
      </c>
      <c r="N33" s="19">
        <v>47726</v>
      </c>
      <c r="O33" s="19">
        <v>48061</v>
      </c>
      <c r="P33" s="23">
        <v>49888</v>
      </c>
    </row>
    <row r="34" spans="1:16" x14ac:dyDescent="0.2">
      <c r="A34" s="9">
        <v>32</v>
      </c>
      <c r="B34" s="10">
        <v>27</v>
      </c>
      <c r="C34" s="10">
        <v>32</v>
      </c>
      <c r="D34" s="10">
        <v>25</v>
      </c>
      <c r="M34" s="17">
        <v>1977</v>
      </c>
      <c r="N34" s="19">
        <v>48091</v>
      </c>
      <c r="O34" s="19">
        <v>48427</v>
      </c>
      <c r="P34" s="23">
        <v>50253</v>
      </c>
    </row>
    <row r="35" spans="1:16" x14ac:dyDescent="0.2">
      <c r="A35" s="9">
        <v>33</v>
      </c>
      <c r="B35" s="10">
        <v>27</v>
      </c>
      <c r="C35" s="10">
        <v>33</v>
      </c>
      <c r="D35" s="10">
        <v>25</v>
      </c>
      <c r="M35" s="17">
        <v>1978</v>
      </c>
      <c r="N35" s="19">
        <v>48457</v>
      </c>
      <c r="O35" s="19">
        <v>48792</v>
      </c>
      <c r="P35" s="23">
        <v>50618</v>
      </c>
    </row>
    <row r="36" spans="1:16" x14ac:dyDescent="0.2">
      <c r="A36" s="9">
        <v>34</v>
      </c>
      <c r="B36" s="10">
        <v>27</v>
      </c>
      <c r="C36" s="10">
        <v>34</v>
      </c>
      <c r="D36" s="10">
        <v>25</v>
      </c>
      <c r="M36" s="17">
        <v>1979</v>
      </c>
      <c r="N36" s="19">
        <v>48822</v>
      </c>
      <c r="O36" s="19">
        <v>49157</v>
      </c>
      <c r="P36" s="23">
        <v>50983</v>
      </c>
    </row>
    <row r="37" spans="1:16" x14ac:dyDescent="0.2">
      <c r="A37" s="9">
        <v>35</v>
      </c>
      <c r="B37" s="10">
        <v>27</v>
      </c>
      <c r="C37" s="10">
        <v>35</v>
      </c>
      <c r="D37" s="10">
        <v>25</v>
      </c>
      <c r="M37" s="17">
        <v>1980</v>
      </c>
      <c r="N37" s="19">
        <v>49187</v>
      </c>
      <c r="O37" s="19">
        <v>49522</v>
      </c>
      <c r="P37" s="23">
        <v>51349</v>
      </c>
    </row>
    <row r="38" spans="1:16" x14ac:dyDescent="0.2">
      <c r="A38" s="9">
        <v>36</v>
      </c>
      <c r="B38" s="10">
        <v>27</v>
      </c>
      <c r="C38" s="10">
        <v>36</v>
      </c>
      <c r="D38" s="10">
        <v>25</v>
      </c>
      <c r="M38" s="17">
        <v>1981</v>
      </c>
      <c r="N38" s="19">
        <v>49552</v>
      </c>
      <c r="O38" s="19">
        <v>49888</v>
      </c>
      <c r="P38" s="23">
        <v>51714</v>
      </c>
    </row>
    <row r="39" spans="1:16" x14ac:dyDescent="0.2">
      <c r="A39" s="9">
        <v>37</v>
      </c>
      <c r="B39" s="10">
        <v>27</v>
      </c>
      <c r="C39" s="10">
        <v>37</v>
      </c>
      <c r="D39" s="10">
        <v>25</v>
      </c>
      <c r="M39" s="17">
        <v>1982</v>
      </c>
      <c r="N39" s="19">
        <v>49918</v>
      </c>
      <c r="O39" s="19">
        <v>50253</v>
      </c>
      <c r="P39" s="23">
        <v>52079</v>
      </c>
    </row>
    <row r="40" spans="1:16" x14ac:dyDescent="0.2">
      <c r="A40" s="9">
        <v>38</v>
      </c>
      <c r="B40" s="10">
        <v>27</v>
      </c>
      <c r="C40" s="10">
        <v>38</v>
      </c>
      <c r="D40" s="10">
        <v>25</v>
      </c>
      <c r="M40" s="6">
        <v>1983</v>
      </c>
      <c r="N40" s="19">
        <v>50283</v>
      </c>
      <c r="O40" s="19">
        <v>50618</v>
      </c>
      <c r="P40" s="23">
        <v>52444</v>
      </c>
    </row>
    <row r="41" spans="1:16" x14ac:dyDescent="0.2">
      <c r="A41" s="9">
        <v>39</v>
      </c>
      <c r="B41" s="10">
        <v>27</v>
      </c>
      <c r="C41" s="10">
        <v>39</v>
      </c>
      <c r="D41" s="10">
        <v>25</v>
      </c>
      <c r="M41" s="6">
        <v>1984</v>
      </c>
      <c r="N41" s="24">
        <v>50648</v>
      </c>
      <c r="O41" s="19">
        <v>50983</v>
      </c>
      <c r="P41" s="23">
        <v>52810</v>
      </c>
    </row>
    <row r="42" spans="1:16" x14ac:dyDescent="0.2">
      <c r="A42" s="9">
        <v>40</v>
      </c>
      <c r="B42" s="10">
        <v>27</v>
      </c>
      <c r="C42" s="10">
        <v>40</v>
      </c>
      <c r="D42" s="10">
        <v>25</v>
      </c>
      <c r="M42" s="6">
        <v>1985</v>
      </c>
      <c r="N42" s="24">
        <v>51013</v>
      </c>
      <c r="O42" s="19">
        <v>51349</v>
      </c>
      <c r="P42" s="23">
        <v>53175</v>
      </c>
    </row>
    <row r="43" spans="1:16" x14ac:dyDescent="0.2">
      <c r="M43" s="6">
        <v>1986</v>
      </c>
      <c r="N43" s="24">
        <v>51379</v>
      </c>
      <c r="O43" s="19">
        <v>51714</v>
      </c>
      <c r="P43" s="23">
        <v>53540</v>
      </c>
    </row>
    <row r="44" spans="1:16" x14ac:dyDescent="0.2">
      <c r="M44" s="6">
        <v>1987</v>
      </c>
      <c r="N44" s="24">
        <v>51744</v>
      </c>
      <c r="O44" s="19">
        <v>52079</v>
      </c>
      <c r="P44" s="23">
        <v>53905</v>
      </c>
    </row>
    <row r="45" spans="1:16" x14ac:dyDescent="0.2">
      <c r="A45" s="15">
        <v>1</v>
      </c>
      <c r="B45">
        <f>1906/100*A45</f>
        <v>19.059999999999999</v>
      </c>
      <c r="M45" s="6">
        <v>1988</v>
      </c>
      <c r="N45" s="24">
        <v>52109</v>
      </c>
      <c r="O45" s="19">
        <v>52444</v>
      </c>
      <c r="P45" s="23">
        <v>54271</v>
      </c>
    </row>
    <row r="46" spans="1:16" x14ac:dyDescent="0.2">
      <c r="A46" s="15">
        <v>2</v>
      </c>
      <c r="B46">
        <f t="shared" ref="B46:B109" si="0">1906/100*A46</f>
        <v>38.119999999999997</v>
      </c>
      <c r="M46" s="6">
        <v>1989</v>
      </c>
      <c r="N46" s="24">
        <v>52474</v>
      </c>
      <c r="O46" s="19">
        <v>52810</v>
      </c>
      <c r="P46" s="23">
        <v>54636</v>
      </c>
    </row>
    <row r="47" spans="1:16" x14ac:dyDescent="0.2">
      <c r="A47" s="15">
        <v>3</v>
      </c>
      <c r="B47">
        <f t="shared" si="0"/>
        <v>57.179999999999993</v>
      </c>
      <c r="M47" s="6">
        <v>1990</v>
      </c>
      <c r="N47" s="24">
        <v>52840</v>
      </c>
      <c r="O47" s="19">
        <v>53175</v>
      </c>
      <c r="P47" s="23">
        <v>55001</v>
      </c>
    </row>
    <row r="48" spans="1:16" x14ac:dyDescent="0.2">
      <c r="A48" s="15">
        <v>4</v>
      </c>
      <c r="B48">
        <f t="shared" si="0"/>
        <v>76.239999999999995</v>
      </c>
      <c r="M48" s="6">
        <v>1991</v>
      </c>
      <c r="N48" s="24">
        <v>53205</v>
      </c>
      <c r="O48" s="19">
        <v>53540</v>
      </c>
      <c r="P48" s="23">
        <v>55366</v>
      </c>
    </row>
    <row r="49" spans="1:16" x14ac:dyDescent="0.2">
      <c r="A49" s="15">
        <v>5</v>
      </c>
      <c r="B49">
        <f t="shared" si="0"/>
        <v>95.3</v>
      </c>
      <c r="M49" s="6">
        <v>1992</v>
      </c>
      <c r="N49" s="24">
        <v>53570</v>
      </c>
      <c r="O49" s="19">
        <v>53905</v>
      </c>
      <c r="P49" s="23">
        <v>55732</v>
      </c>
    </row>
    <row r="50" spans="1:16" x14ac:dyDescent="0.2">
      <c r="A50" s="15">
        <v>6</v>
      </c>
      <c r="B50">
        <f t="shared" si="0"/>
        <v>114.35999999999999</v>
      </c>
      <c r="M50" s="6">
        <v>1993</v>
      </c>
      <c r="N50" s="24">
        <v>53935</v>
      </c>
      <c r="O50" s="19">
        <v>54271</v>
      </c>
      <c r="P50" s="23">
        <v>56097</v>
      </c>
    </row>
    <row r="51" spans="1:16" x14ac:dyDescent="0.2">
      <c r="A51" s="15">
        <v>7</v>
      </c>
      <c r="B51">
        <f t="shared" si="0"/>
        <v>133.41999999999999</v>
      </c>
      <c r="M51" s="6">
        <v>1994</v>
      </c>
      <c r="N51" s="24">
        <v>54301</v>
      </c>
      <c r="O51" s="19">
        <v>54636</v>
      </c>
      <c r="P51" s="23">
        <v>56462</v>
      </c>
    </row>
    <row r="52" spans="1:16" x14ac:dyDescent="0.2">
      <c r="A52" s="15">
        <v>8</v>
      </c>
      <c r="B52">
        <f t="shared" si="0"/>
        <v>152.47999999999999</v>
      </c>
      <c r="M52" s="6">
        <v>1995</v>
      </c>
      <c r="N52" s="24">
        <v>54666</v>
      </c>
      <c r="O52" s="19">
        <v>55001</v>
      </c>
      <c r="P52" s="23">
        <v>56827</v>
      </c>
    </row>
    <row r="53" spans="1:16" x14ac:dyDescent="0.2">
      <c r="A53" s="15">
        <v>9</v>
      </c>
      <c r="B53">
        <f t="shared" si="0"/>
        <v>171.54</v>
      </c>
      <c r="M53" s="6">
        <v>1996</v>
      </c>
      <c r="N53" s="24">
        <v>55031</v>
      </c>
      <c r="O53" s="19">
        <v>55366</v>
      </c>
      <c r="P53" s="23">
        <v>57193</v>
      </c>
    </row>
    <row r="54" spans="1:16" x14ac:dyDescent="0.2">
      <c r="A54" s="15">
        <v>10</v>
      </c>
      <c r="B54">
        <f t="shared" si="0"/>
        <v>190.6</v>
      </c>
      <c r="M54" s="6">
        <v>1997</v>
      </c>
      <c r="N54" s="24">
        <v>55396</v>
      </c>
      <c r="O54" s="19">
        <v>55732</v>
      </c>
      <c r="P54" s="23">
        <v>57558</v>
      </c>
    </row>
    <row r="55" spans="1:16" x14ac:dyDescent="0.2">
      <c r="A55" s="15">
        <v>11</v>
      </c>
      <c r="B55">
        <f t="shared" si="0"/>
        <v>209.66</v>
      </c>
      <c r="M55" s="6">
        <v>1998</v>
      </c>
      <c r="N55" s="24">
        <v>55762</v>
      </c>
      <c r="O55" s="19">
        <v>56097</v>
      </c>
      <c r="P55" s="23">
        <v>57923</v>
      </c>
    </row>
    <row r="56" spans="1:16" x14ac:dyDescent="0.2">
      <c r="A56" s="15">
        <v>12</v>
      </c>
      <c r="B56">
        <f t="shared" si="0"/>
        <v>228.71999999999997</v>
      </c>
      <c r="M56" s="6">
        <v>1999</v>
      </c>
      <c r="N56" s="24">
        <v>56127</v>
      </c>
      <c r="O56" s="19">
        <v>56462</v>
      </c>
      <c r="P56" s="23">
        <v>58288</v>
      </c>
    </row>
    <row r="57" spans="1:16" x14ac:dyDescent="0.2">
      <c r="A57" s="15">
        <v>13</v>
      </c>
      <c r="B57">
        <f t="shared" si="0"/>
        <v>247.77999999999997</v>
      </c>
      <c r="M57" s="6">
        <v>2000</v>
      </c>
      <c r="N57" s="24">
        <v>56492</v>
      </c>
      <c r="O57" s="19">
        <v>56827</v>
      </c>
      <c r="P57" s="23">
        <v>58654</v>
      </c>
    </row>
    <row r="58" spans="1:16" x14ac:dyDescent="0.2">
      <c r="A58" s="15">
        <v>14</v>
      </c>
      <c r="B58">
        <f t="shared" si="0"/>
        <v>266.83999999999997</v>
      </c>
      <c r="M58" s="6">
        <v>2001</v>
      </c>
      <c r="N58" s="24">
        <v>56857</v>
      </c>
      <c r="O58" s="19">
        <v>57193</v>
      </c>
      <c r="P58" s="23">
        <v>59019</v>
      </c>
    </row>
    <row r="59" spans="1:16" x14ac:dyDescent="0.2">
      <c r="A59" s="15">
        <v>15</v>
      </c>
      <c r="B59">
        <f t="shared" si="0"/>
        <v>285.89999999999998</v>
      </c>
      <c r="M59" s="6">
        <v>2002</v>
      </c>
      <c r="N59" s="24">
        <v>57223</v>
      </c>
      <c r="O59" s="19">
        <v>57558</v>
      </c>
      <c r="P59" s="23">
        <v>59384</v>
      </c>
    </row>
    <row r="60" spans="1:16" x14ac:dyDescent="0.2">
      <c r="A60" s="15">
        <v>16</v>
      </c>
      <c r="B60">
        <f t="shared" si="0"/>
        <v>304.95999999999998</v>
      </c>
      <c r="M60" s="6">
        <v>2003</v>
      </c>
      <c r="N60" s="24">
        <v>57588</v>
      </c>
      <c r="O60" s="19">
        <v>57923</v>
      </c>
      <c r="P60" s="23">
        <v>59749</v>
      </c>
    </row>
    <row r="61" spans="1:16" ht="15.75" thickBot="1" x14ac:dyDescent="0.25">
      <c r="A61" s="15">
        <v>17</v>
      </c>
      <c r="B61">
        <f t="shared" si="0"/>
        <v>324.02</v>
      </c>
      <c r="M61" s="85"/>
      <c r="N61" s="85"/>
      <c r="O61" s="85"/>
      <c r="P61" s="85"/>
    </row>
    <row r="62" spans="1:16" x14ac:dyDescent="0.2">
      <c r="A62" s="15">
        <v>18</v>
      </c>
      <c r="B62">
        <f t="shared" si="0"/>
        <v>343.08</v>
      </c>
      <c r="M62" s="17">
        <v>1944</v>
      </c>
      <c r="N62" s="19">
        <v>36403</v>
      </c>
      <c r="O62" s="19">
        <v>36739</v>
      </c>
      <c r="P62" s="23">
        <v>38565</v>
      </c>
    </row>
    <row r="63" spans="1:16" x14ac:dyDescent="0.2">
      <c r="A63" s="15">
        <v>19</v>
      </c>
      <c r="B63">
        <f t="shared" si="0"/>
        <v>362.14</v>
      </c>
      <c r="M63" s="17">
        <v>1945</v>
      </c>
      <c r="N63" s="19">
        <v>36769</v>
      </c>
      <c r="O63" s="19">
        <v>37104</v>
      </c>
      <c r="P63" s="23">
        <v>38930</v>
      </c>
    </row>
    <row r="64" spans="1:16" x14ac:dyDescent="0.2">
      <c r="A64" s="15">
        <v>20</v>
      </c>
      <c r="B64">
        <f t="shared" si="0"/>
        <v>381.2</v>
      </c>
      <c r="M64" s="17">
        <v>1946</v>
      </c>
      <c r="N64" s="19">
        <v>37134</v>
      </c>
      <c r="O64" s="19">
        <v>37469</v>
      </c>
      <c r="P64" s="23">
        <v>39295</v>
      </c>
    </row>
    <row r="65" spans="1:16" x14ac:dyDescent="0.2">
      <c r="A65" s="15">
        <v>21</v>
      </c>
      <c r="B65">
        <f t="shared" si="0"/>
        <v>400.26</v>
      </c>
      <c r="M65" s="17">
        <v>1947</v>
      </c>
      <c r="N65" s="19">
        <v>37499</v>
      </c>
      <c r="O65" s="19">
        <v>37834</v>
      </c>
      <c r="P65" s="23">
        <v>39661</v>
      </c>
    </row>
    <row r="66" spans="1:16" x14ac:dyDescent="0.2">
      <c r="A66" s="15">
        <v>22</v>
      </c>
      <c r="B66">
        <f t="shared" si="0"/>
        <v>419.32</v>
      </c>
      <c r="M66" s="17">
        <v>1948</v>
      </c>
      <c r="N66" s="19">
        <v>37864</v>
      </c>
      <c r="O66" s="19">
        <v>38200</v>
      </c>
      <c r="P66" s="23">
        <v>40026</v>
      </c>
    </row>
    <row r="67" spans="1:16" x14ac:dyDescent="0.2">
      <c r="A67" s="15">
        <v>23</v>
      </c>
      <c r="B67">
        <f t="shared" si="0"/>
        <v>438.38</v>
      </c>
      <c r="M67" s="17">
        <v>1949</v>
      </c>
      <c r="N67" s="19">
        <v>38230</v>
      </c>
      <c r="O67" s="19">
        <v>38565</v>
      </c>
      <c r="P67" s="23">
        <v>40391</v>
      </c>
    </row>
    <row r="68" spans="1:16" x14ac:dyDescent="0.2">
      <c r="A68" s="15">
        <v>24</v>
      </c>
      <c r="B68">
        <f t="shared" si="0"/>
        <v>457.43999999999994</v>
      </c>
      <c r="M68" s="17">
        <v>1950</v>
      </c>
      <c r="N68" s="19">
        <v>38595</v>
      </c>
      <c r="O68" s="19">
        <v>38930</v>
      </c>
      <c r="P68" s="23">
        <v>40756</v>
      </c>
    </row>
    <row r="69" spans="1:16" x14ac:dyDescent="0.2">
      <c r="A69" s="15">
        <v>25</v>
      </c>
      <c r="B69">
        <f t="shared" si="0"/>
        <v>476.49999999999994</v>
      </c>
      <c r="M69" s="17">
        <v>1951</v>
      </c>
      <c r="N69" s="19">
        <v>38960</v>
      </c>
      <c r="O69" s="19">
        <v>39295</v>
      </c>
      <c r="P69" s="23">
        <v>41122</v>
      </c>
    </row>
    <row r="70" spans="1:16" x14ac:dyDescent="0.2">
      <c r="A70" s="15">
        <v>26</v>
      </c>
      <c r="B70">
        <f t="shared" si="0"/>
        <v>495.55999999999995</v>
      </c>
      <c r="M70" s="17">
        <v>1952</v>
      </c>
      <c r="N70" s="19">
        <v>39325</v>
      </c>
      <c r="O70" s="19">
        <v>39661</v>
      </c>
      <c r="P70" s="23">
        <v>41487</v>
      </c>
    </row>
    <row r="71" spans="1:16" x14ac:dyDescent="0.2">
      <c r="A71" s="15">
        <v>27</v>
      </c>
      <c r="B71">
        <f t="shared" si="0"/>
        <v>514.62</v>
      </c>
      <c r="M71" s="17">
        <v>1953</v>
      </c>
      <c r="N71" s="19">
        <v>39691</v>
      </c>
      <c r="O71" s="19">
        <v>40026</v>
      </c>
      <c r="P71" s="23">
        <v>41852</v>
      </c>
    </row>
    <row r="72" spans="1:16" x14ac:dyDescent="0.2">
      <c r="A72" s="15">
        <v>28</v>
      </c>
      <c r="B72">
        <f t="shared" si="0"/>
        <v>533.67999999999995</v>
      </c>
      <c r="M72" s="17">
        <v>1954</v>
      </c>
      <c r="N72" s="19">
        <v>40056</v>
      </c>
      <c r="O72" s="19">
        <v>40391</v>
      </c>
      <c r="P72" s="23">
        <v>42217</v>
      </c>
    </row>
    <row r="73" spans="1:16" x14ac:dyDescent="0.2">
      <c r="A73" s="15">
        <v>29</v>
      </c>
      <c r="B73">
        <f t="shared" si="0"/>
        <v>552.74</v>
      </c>
      <c r="M73" s="17">
        <v>1955</v>
      </c>
      <c r="N73" s="19">
        <v>40421</v>
      </c>
      <c r="O73" s="19">
        <v>40756</v>
      </c>
      <c r="P73" s="23">
        <v>42583</v>
      </c>
    </row>
    <row r="74" spans="1:16" x14ac:dyDescent="0.2">
      <c r="A74" s="15">
        <v>30</v>
      </c>
      <c r="B74">
        <f t="shared" si="0"/>
        <v>571.79999999999995</v>
      </c>
      <c r="M74" s="17">
        <v>1956</v>
      </c>
      <c r="N74" s="19">
        <v>40786</v>
      </c>
      <c r="O74" s="19">
        <v>41122</v>
      </c>
      <c r="P74" s="23">
        <v>42948</v>
      </c>
    </row>
    <row r="75" spans="1:16" x14ac:dyDescent="0.2">
      <c r="A75" s="15">
        <v>31</v>
      </c>
      <c r="B75">
        <f t="shared" si="0"/>
        <v>590.86</v>
      </c>
      <c r="M75" s="17">
        <v>1957</v>
      </c>
      <c r="N75" s="19">
        <v>41152</v>
      </c>
      <c r="O75" s="19">
        <v>41487</v>
      </c>
      <c r="P75" s="23">
        <v>43313</v>
      </c>
    </row>
    <row r="76" spans="1:16" x14ac:dyDescent="0.2">
      <c r="A76" s="15">
        <v>32</v>
      </c>
      <c r="B76">
        <f t="shared" si="0"/>
        <v>609.91999999999996</v>
      </c>
      <c r="M76" s="17">
        <v>1958</v>
      </c>
      <c r="N76" s="19">
        <v>41517</v>
      </c>
      <c r="O76" s="19">
        <v>41852</v>
      </c>
      <c r="P76" s="23">
        <v>43678</v>
      </c>
    </row>
    <row r="77" spans="1:16" x14ac:dyDescent="0.2">
      <c r="A77" s="15">
        <v>33</v>
      </c>
      <c r="B77">
        <f t="shared" si="0"/>
        <v>628.9799999999999</v>
      </c>
      <c r="M77" s="17">
        <v>1959</v>
      </c>
      <c r="N77" s="19">
        <v>41882</v>
      </c>
      <c r="O77" s="19">
        <v>42217</v>
      </c>
      <c r="P77" s="23">
        <v>44044</v>
      </c>
    </row>
    <row r="78" spans="1:16" x14ac:dyDescent="0.2">
      <c r="A78" s="15">
        <v>34</v>
      </c>
      <c r="B78">
        <f t="shared" si="0"/>
        <v>648.04</v>
      </c>
      <c r="M78" s="17">
        <v>1960</v>
      </c>
      <c r="N78" s="19">
        <v>42247</v>
      </c>
      <c r="O78" s="19">
        <v>42583</v>
      </c>
      <c r="P78" s="23">
        <v>44409</v>
      </c>
    </row>
    <row r="79" spans="1:16" x14ac:dyDescent="0.2">
      <c r="A79" s="15">
        <v>35</v>
      </c>
      <c r="B79">
        <f t="shared" si="0"/>
        <v>667.09999999999991</v>
      </c>
      <c r="M79" s="17">
        <v>1961</v>
      </c>
      <c r="N79" s="19">
        <v>42613</v>
      </c>
      <c r="O79" s="19">
        <v>42948</v>
      </c>
      <c r="P79" s="23">
        <v>44774</v>
      </c>
    </row>
    <row r="80" spans="1:16" x14ac:dyDescent="0.2">
      <c r="A80" s="15">
        <v>36</v>
      </c>
      <c r="B80">
        <f t="shared" si="0"/>
        <v>686.16</v>
      </c>
      <c r="M80" s="17">
        <v>1962</v>
      </c>
      <c r="N80" s="19">
        <v>42978</v>
      </c>
      <c r="O80" s="19">
        <v>43313</v>
      </c>
      <c r="P80" s="23">
        <v>45139</v>
      </c>
    </row>
    <row r="81" spans="1:16" x14ac:dyDescent="0.2">
      <c r="A81" s="15">
        <v>37</v>
      </c>
      <c r="B81">
        <f t="shared" si="0"/>
        <v>705.21999999999991</v>
      </c>
      <c r="M81" s="17">
        <v>1963</v>
      </c>
      <c r="N81" s="19">
        <v>43343</v>
      </c>
      <c r="O81" s="19">
        <v>43678</v>
      </c>
      <c r="P81" s="23">
        <v>45505</v>
      </c>
    </row>
    <row r="82" spans="1:16" x14ac:dyDescent="0.2">
      <c r="A82" s="15">
        <v>38</v>
      </c>
      <c r="B82">
        <f t="shared" si="0"/>
        <v>724.28</v>
      </c>
      <c r="M82" s="17">
        <v>1964</v>
      </c>
      <c r="N82" s="19">
        <v>43708</v>
      </c>
      <c r="O82" s="19">
        <v>44044</v>
      </c>
      <c r="P82" s="23">
        <v>45870</v>
      </c>
    </row>
    <row r="83" spans="1:16" x14ac:dyDescent="0.2">
      <c r="A83" s="15">
        <v>39</v>
      </c>
      <c r="B83">
        <f t="shared" si="0"/>
        <v>743.33999999999992</v>
      </c>
      <c r="M83" s="17">
        <v>1965</v>
      </c>
      <c r="N83" s="19">
        <v>44074</v>
      </c>
      <c r="O83" s="19">
        <v>44409</v>
      </c>
      <c r="P83" s="23">
        <v>46235</v>
      </c>
    </row>
    <row r="84" spans="1:16" x14ac:dyDescent="0.2">
      <c r="A84" s="15">
        <v>40</v>
      </c>
      <c r="B84">
        <f t="shared" si="0"/>
        <v>762.4</v>
      </c>
      <c r="M84" s="17">
        <v>1966</v>
      </c>
      <c r="N84" s="19">
        <v>44439</v>
      </c>
      <c r="O84" s="19">
        <v>44774</v>
      </c>
      <c r="P84" s="23">
        <v>46600</v>
      </c>
    </row>
    <row r="85" spans="1:16" x14ac:dyDescent="0.2">
      <c r="A85" s="15">
        <v>41</v>
      </c>
      <c r="B85">
        <f t="shared" si="0"/>
        <v>781.45999999999992</v>
      </c>
      <c r="M85" s="17">
        <v>1967</v>
      </c>
      <c r="N85" s="19">
        <v>44804</v>
      </c>
      <c r="O85" s="19">
        <v>45139</v>
      </c>
      <c r="P85" s="23">
        <v>46966</v>
      </c>
    </row>
    <row r="86" spans="1:16" x14ac:dyDescent="0.2">
      <c r="A86" s="15">
        <v>42</v>
      </c>
      <c r="B86">
        <f t="shared" si="0"/>
        <v>800.52</v>
      </c>
      <c r="M86" s="17">
        <v>1968</v>
      </c>
      <c r="N86" s="19">
        <v>45169</v>
      </c>
      <c r="O86" s="19">
        <v>45505</v>
      </c>
      <c r="P86" s="23">
        <v>47331</v>
      </c>
    </row>
    <row r="87" spans="1:16" x14ac:dyDescent="0.2">
      <c r="A87" s="15">
        <v>43</v>
      </c>
      <c r="B87">
        <f t="shared" si="0"/>
        <v>819.57999999999993</v>
      </c>
      <c r="M87" s="17">
        <v>1969</v>
      </c>
      <c r="N87" s="19">
        <v>45535</v>
      </c>
      <c r="O87" s="19">
        <v>45870</v>
      </c>
      <c r="P87" s="23">
        <v>47696</v>
      </c>
    </row>
    <row r="88" spans="1:16" x14ac:dyDescent="0.2">
      <c r="A88" s="15">
        <v>44</v>
      </c>
      <c r="B88">
        <f t="shared" si="0"/>
        <v>838.64</v>
      </c>
      <c r="M88" s="17">
        <v>1970</v>
      </c>
      <c r="N88" s="19">
        <v>45900</v>
      </c>
      <c r="O88" s="19">
        <v>46235</v>
      </c>
      <c r="P88" s="23">
        <v>48061</v>
      </c>
    </row>
    <row r="89" spans="1:16" x14ac:dyDescent="0.2">
      <c r="A89" s="15">
        <v>45</v>
      </c>
      <c r="B89">
        <f t="shared" si="0"/>
        <v>857.69999999999993</v>
      </c>
      <c r="M89" s="17">
        <v>1971</v>
      </c>
      <c r="N89" s="19">
        <v>46265</v>
      </c>
      <c r="O89" s="19">
        <v>46600</v>
      </c>
      <c r="P89" s="23">
        <v>48427</v>
      </c>
    </row>
    <row r="90" spans="1:16" x14ac:dyDescent="0.2">
      <c r="A90" s="15">
        <v>46</v>
      </c>
      <c r="B90">
        <f t="shared" si="0"/>
        <v>876.76</v>
      </c>
      <c r="M90" s="17">
        <v>1972</v>
      </c>
      <c r="N90" s="19">
        <v>46630</v>
      </c>
      <c r="O90" s="19">
        <v>46966</v>
      </c>
      <c r="P90" s="23">
        <v>48792</v>
      </c>
    </row>
    <row r="91" spans="1:16" x14ac:dyDescent="0.2">
      <c r="A91" s="15">
        <v>47</v>
      </c>
      <c r="B91">
        <f t="shared" si="0"/>
        <v>895.81999999999994</v>
      </c>
      <c r="M91" s="17">
        <v>1973</v>
      </c>
      <c r="N91" s="19">
        <v>46996</v>
      </c>
      <c r="O91" s="19">
        <v>47331</v>
      </c>
      <c r="P91" s="23">
        <v>49157</v>
      </c>
    </row>
    <row r="92" spans="1:16" x14ac:dyDescent="0.2">
      <c r="A92" s="15">
        <v>48</v>
      </c>
      <c r="B92">
        <f t="shared" si="0"/>
        <v>914.87999999999988</v>
      </c>
      <c r="M92" s="17">
        <v>1974</v>
      </c>
      <c r="N92" s="19">
        <v>47361</v>
      </c>
      <c r="O92" s="19">
        <v>47696</v>
      </c>
      <c r="P92" s="23">
        <v>49522</v>
      </c>
    </row>
    <row r="93" spans="1:16" x14ac:dyDescent="0.2">
      <c r="A93" s="15">
        <v>49</v>
      </c>
      <c r="B93">
        <f t="shared" si="0"/>
        <v>933.93999999999994</v>
      </c>
      <c r="M93" s="17">
        <v>1975</v>
      </c>
      <c r="N93" s="19">
        <v>47726</v>
      </c>
      <c r="O93" s="19">
        <v>48061</v>
      </c>
      <c r="P93" s="23">
        <v>49888</v>
      </c>
    </row>
    <row r="94" spans="1:16" x14ac:dyDescent="0.2">
      <c r="A94" s="15">
        <v>50</v>
      </c>
      <c r="B94">
        <f t="shared" si="0"/>
        <v>952.99999999999989</v>
      </c>
      <c r="M94" s="17">
        <v>1976</v>
      </c>
      <c r="N94" s="19">
        <v>48091</v>
      </c>
      <c r="O94" s="19">
        <v>48427</v>
      </c>
      <c r="P94" s="23">
        <v>50253</v>
      </c>
    </row>
    <row r="95" spans="1:16" x14ac:dyDescent="0.2">
      <c r="A95" s="15">
        <v>51</v>
      </c>
      <c r="B95">
        <f t="shared" si="0"/>
        <v>972.06</v>
      </c>
      <c r="M95" s="17">
        <v>1977</v>
      </c>
      <c r="N95" s="19">
        <v>48457</v>
      </c>
      <c r="O95" s="19">
        <v>48792</v>
      </c>
      <c r="P95" s="23">
        <v>50618</v>
      </c>
    </row>
    <row r="96" spans="1:16" x14ac:dyDescent="0.2">
      <c r="A96" s="15">
        <v>52</v>
      </c>
      <c r="B96">
        <f t="shared" si="0"/>
        <v>991.11999999999989</v>
      </c>
      <c r="M96" s="17">
        <v>1978</v>
      </c>
      <c r="N96" s="19">
        <v>48822</v>
      </c>
      <c r="O96" s="19">
        <v>49157</v>
      </c>
      <c r="P96" s="23">
        <v>50983</v>
      </c>
    </row>
    <row r="97" spans="1:16" x14ac:dyDescent="0.2">
      <c r="A97" s="15">
        <v>53</v>
      </c>
      <c r="B97">
        <f t="shared" si="0"/>
        <v>1010.18</v>
      </c>
      <c r="M97" s="17">
        <v>1979</v>
      </c>
      <c r="N97" s="19">
        <v>49187</v>
      </c>
      <c r="O97" s="19">
        <v>49522</v>
      </c>
      <c r="P97" s="23">
        <v>51349</v>
      </c>
    </row>
    <row r="98" spans="1:16" x14ac:dyDescent="0.2">
      <c r="A98" s="15">
        <v>54</v>
      </c>
      <c r="B98">
        <f t="shared" si="0"/>
        <v>1029.24</v>
      </c>
      <c r="M98" s="17">
        <v>1980</v>
      </c>
      <c r="N98" s="19">
        <v>49552</v>
      </c>
      <c r="O98" s="19">
        <v>49888</v>
      </c>
      <c r="P98" s="23">
        <v>51714</v>
      </c>
    </row>
    <row r="99" spans="1:16" x14ac:dyDescent="0.2">
      <c r="A99" s="15">
        <v>55</v>
      </c>
      <c r="B99">
        <f t="shared" si="0"/>
        <v>1048.3</v>
      </c>
      <c r="M99" s="17">
        <v>1981</v>
      </c>
      <c r="N99" s="19">
        <v>49918</v>
      </c>
      <c r="O99" s="19">
        <v>50253</v>
      </c>
      <c r="P99" s="23">
        <v>52079</v>
      </c>
    </row>
    <row r="100" spans="1:16" x14ac:dyDescent="0.2">
      <c r="A100" s="15">
        <v>56</v>
      </c>
      <c r="B100">
        <f t="shared" si="0"/>
        <v>1067.3599999999999</v>
      </c>
      <c r="M100" s="17">
        <v>1982</v>
      </c>
      <c r="N100" s="19">
        <v>50283</v>
      </c>
      <c r="O100" s="19">
        <v>50618</v>
      </c>
      <c r="P100" s="23">
        <v>52444</v>
      </c>
    </row>
    <row r="101" spans="1:16" x14ac:dyDescent="0.2">
      <c r="A101" s="15">
        <v>57</v>
      </c>
      <c r="B101">
        <f t="shared" si="0"/>
        <v>1086.4199999999998</v>
      </c>
      <c r="M101" s="6">
        <v>1983</v>
      </c>
      <c r="N101" s="19">
        <v>50648</v>
      </c>
      <c r="O101" s="19">
        <v>50983</v>
      </c>
      <c r="P101" s="23">
        <v>52810</v>
      </c>
    </row>
    <row r="102" spans="1:16" x14ac:dyDescent="0.2">
      <c r="A102" s="15">
        <v>58</v>
      </c>
      <c r="B102">
        <f t="shared" si="0"/>
        <v>1105.48</v>
      </c>
      <c r="M102" s="6">
        <v>1984</v>
      </c>
      <c r="N102" s="19">
        <v>51013</v>
      </c>
      <c r="O102" s="19">
        <v>51349</v>
      </c>
      <c r="P102" s="23">
        <v>53175</v>
      </c>
    </row>
    <row r="103" spans="1:16" x14ac:dyDescent="0.2">
      <c r="A103" s="15">
        <v>59</v>
      </c>
      <c r="B103">
        <f t="shared" si="0"/>
        <v>1124.54</v>
      </c>
      <c r="M103" s="6">
        <v>1985</v>
      </c>
      <c r="N103" s="19">
        <v>51379</v>
      </c>
      <c r="O103" s="19">
        <v>51714</v>
      </c>
      <c r="P103" s="23">
        <v>53540</v>
      </c>
    </row>
    <row r="104" spans="1:16" x14ac:dyDescent="0.2">
      <c r="A104" s="15">
        <v>60</v>
      </c>
      <c r="B104">
        <f t="shared" si="0"/>
        <v>1143.5999999999999</v>
      </c>
      <c r="M104" s="6">
        <v>1986</v>
      </c>
      <c r="N104" s="19">
        <v>51744</v>
      </c>
      <c r="O104" s="19">
        <v>52079</v>
      </c>
      <c r="P104" s="23">
        <v>53905</v>
      </c>
    </row>
    <row r="105" spans="1:16" x14ac:dyDescent="0.2">
      <c r="A105" s="15">
        <v>61</v>
      </c>
      <c r="B105">
        <f t="shared" si="0"/>
        <v>1162.6599999999999</v>
      </c>
      <c r="M105" s="6">
        <v>1987</v>
      </c>
      <c r="N105" s="19">
        <v>52109</v>
      </c>
      <c r="O105" s="19">
        <v>52444</v>
      </c>
      <c r="P105" s="23">
        <v>54271</v>
      </c>
    </row>
    <row r="106" spans="1:16" x14ac:dyDescent="0.2">
      <c r="A106" s="15">
        <v>62</v>
      </c>
      <c r="B106">
        <f t="shared" si="0"/>
        <v>1181.72</v>
      </c>
      <c r="M106" s="6">
        <v>1988</v>
      </c>
      <c r="N106" s="19">
        <v>52474</v>
      </c>
      <c r="O106" s="19">
        <v>52810</v>
      </c>
      <c r="P106" s="23">
        <v>54636</v>
      </c>
    </row>
    <row r="107" spans="1:16" x14ac:dyDescent="0.2">
      <c r="A107" s="15">
        <v>63</v>
      </c>
      <c r="B107">
        <f t="shared" si="0"/>
        <v>1200.78</v>
      </c>
      <c r="M107" s="6">
        <v>1989</v>
      </c>
      <c r="N107" s="19">
        <v>52840</v>
      </c>
      <c r="O107" s="19">
        <v>53175</v>
      </c>
      <c r="P107" s="23">
        <v>55001</v>
      </c>
    </row>
    <row r="108" spans="1:16" x14ac:dyDescent="0.2">
      <c r="A108" s="15">
        <v>64</v>
      </c>
      <c r="B108">
        <f t="shared" si="0"/>
        <v>1219.8399999999999</v>
      </c>
      <c r="M108" s="6">
        <v>1990</v>
      </c>
      <c r="N108" s="19">
        <v>53205</v>
      </c>
      <c r="O108" s="19">
        <v>53540</v>
      </c>
      <c r="P108" s="23">
        <v>55366</v>
      </c>
    </row>
    <row r="109" spans="1:16" x14ac:dyDescent="0.2">
      <c r="A109" s="15">
        <v>65</v>
      </c>
      <c r="B109">
        <f t="shared" si="0"/>
        <v>1238.8999999999999</v>
      </c>
      <c r="M109" s="6">
        <v>1991</v>
      </c>
      <c r="N109" s="19">
        <v>53570</v>
      </c>
      <c r="O109" s="19">
        <v>53905</v>
      </c>
      <c r="P109" s="23">
        <v>55732</v>
      </c>
    </row>
    <row r="110" spans="1:16" x14ac:dyDescent="0.2">
      <c r="A110" s="15">
        <v>66</v>
      </c>
      <c r="B110">
        <f t="shared" ref="B110:B146" si="1">1906/100*A110</f>
        <v>1257.9599999999998</v>
      </c>
      <c r="M110" s="6">
        <v>1992</v>
      </c>
      <c r="N110" s="19">
        <v>53935</v>
      </c>
      <c r="O110" s="19">
        <v>54271</v>
      </c>
      <c r="P110" s="23">
        <v>56097</v>
      </c>
    </row>
    <row r="111" spans="1:16" x14ac:dyDescent="0.2">
      <c r="A111" s="15">
        <v>67</v>
      </c>
      <c r="B111">
        <f t="shared" si="1"/>
        <v>1277.02</v>
      </c>
      <c r="M111" s="6">
        <v>1993</v>
      </c>
      <c r="N111" s="19">
        <v>54301</v>
      </c>
      <c r="O111" s="19">
        <v>54636</v>
      </c>
      <c r="P111" s="23">
        <v>56462</v>
      </c>
    </row>
    <row r="112" spans="1:16" x14ac:dyDescent="0.2">
      <c r="A112" s="15">
        <v>68</v>
      </c>
      <c r="B112">
        <f t="shared" si="1"/>
        <v>1296.08</v>
      </c>
      <c r="M112" s="6">
        <v>1994</v>
      </c>
      <c r="N112" s="19">
        <v>54666</v>
      </c>
      <c r="O112" s="19">
        <v>55001</v>
      </c>
      <c r="P112" s="23">
        <v>56827</v>
      </c>
    </row>
    <row r="113" spans="1:16" x14ac:dyDescent="0.2">
      <c r="A113" s="15">
        <v>69</v>
      </c>
      <c r="B113">
        <f t="shared" si="1"/>
        <v>1315.1399999999999</v>
      </c>
      <c r="M113" s="6">
        <v>1995</v>
      </c>
      <c r="N113" s="19">
        <v>55031</v>
      </c>
      <c r="O113" s="19">
        <v>55366</v>
      </c>
      <c r="P113" s="23">
        <v>57193</v>
      </c>
    </row>
    <row r="114" spans="1:16" x14ac:dyDescent="0.2">
      <c r="A114" s="15">
        <v>70</v>
      </c>
      <c r="B114">
        <f t="shared" si="1"/>
        <v>1334.1999999999998</v>
      </c>
      <c r="M114" s="6">
        <v>1996</v>
      </c>
      <c r="N114" s="19">
        <v>55396</v>
      </c>
      <c r="O114" s="19">
        <v>55732</v>
      </c>
      <c r="P114" s="23">
        <v>57558</v>
      </c>
    </row>
    <row r="115" spans="1:16" x14ac:dyDescent="0.2">
      <c r="A115" s="15">
        <v>71</v>
      </c>
      <c r="B115">
        <f t="shared" si="1"/>
        <v>1353.26</v>
      </c>
      <c r="M115" s="6">
        <v>1997</v>
      </c>
      <c r="N115" s="19">
        <v>55762</v>
      </c>
      <c r="O115" s="19">
        <v>56097</v>
      </c>
      <c r="P115" s="23">
        <v>57923</v>
      </c>
    </row>
    <row r="116" spans="1:16" x14ac:dyDescent="0.2">
      <c r="A116" s="15">
        <v>72</v>
      </c>
      <c r="B116">
        <f t="shared" si="1"/>
        <v>1372.32</v>
      </c>
      <c r="M116" s="6">
        <v>1998</v>
      </c>
      <c r="N116" s="19">
        <v>56127</v>
      </c>
      <c r="O116" s="19">
        <v>56462</v>
      </c>
      <c r="P116" s="23">
        <v>58288</v>
      </c>
    </row>
    <row r="117" spans="1:16" x14ac:dyDescent="0.2">
      <c r="A117" s="15">
        <v>73</v>
      </c>
      <c r="B117">
        <f t="shared" si="1"/>
        <v>1391.3799999999999</v>
      </c>
      <c r="M117" s="6">
        <v>1999</v>
      </c>
      <c r="N117" s="19">
        <v>56492</v>
      </c>
      <c r="O117" s="19">
        <v>56827</v>
      </c>
      <c r="P117" s="23">
        <v>58654</v>
      </c>
    </row>
    <row r="118" spans="1:16" x14ac:dyDescent="0.2">
      <c r="A118" s="15">
        <v>74</v>
      </c>
      <c r="B118">
        <f t="shared" si="1"/>
        <v>1410.4399999999998</v>
      </c>
      <c r="M118" s="6">
        <v>2000</v>
      </c>
      <c r="N118" s="19">
        <v>56857</v>
      </c>
      <c r="O118" s="19">
        <v>57193</v>
      </c>
      <c r="P118" s="23">
        <v>59019</v>
      </c>
    </row>
    <row r="119" spans="1:16" x14ac:dyDescent="0.2">
      <c r="A119" s="15">
        <v>75</v>
      </c>
      <c r="B119">
        <f t="shared" si="1"/>
        <v>1429.5</v>
      </c>
      <c r="M119" s="6">
        <v>2001</v>
      </c>
      <c r="N119" s="19">
        <v>57223</v>
      </c>
      <c r="O119" s="19">
        <v>57558</v>
      </c>
      <c r="P119" s="23">
        <v>59384</v>
      </c>
    </row>
    <row r="120" spans="1:16" x14ac:dyDescent="0.2">
      <c r="A120" s="15">
        <v>76</v>
      </c>
      <c r="B120">
        <f t="shared" si="1"/>
        <v>1448.56</v>
      </c>
      <c r="M120" s="6">
        <v>2002</v>
      </c>
      <c r="N120" s="19">
        <v>57588</v>
      </c>
      <c r="O120" s="19">
        <v>57923</v>
      </c>
      <c r="P120" s="23">
        <v>59749</v>
      </c>
    </row>
    <row r="121" spans="1:16" x14ac:dyDescent="0.2">
      <c r="A121" s="15">
        <v>77</v>
      </c>
      <c r="B121">
        <f t="shared" si="1"/>
        <v>1467.62</v>
      </c>
      <c r="M121" s="6">
        <v>2003</v>
      </c>
      <c r="N121" s="19">
        <v>57953</v>
      </c>
      <c r="O121" s="19">
        <v>58288</v>
      </c>
      <c r="P121" s="23">
        <v>60115</v>
      </c>
    </row>
    <row r="122" spans="1:16" x14ac:dyDescent="0.2">
      <c r="A122" s="15">
        <v>78</v>
      </c>
      <c r="B122">
        <f t="shared" si="1"/>
        <v>1486.6799999999998</v>
      </c>
      <c r="M122" s="6">
        <v>2004</v>
      </c>
      <c r="N122" s="19">
        <v>58318</v>
      </c>
      <c r="O122" s="19">
        <v>58654</v>
      </c>
      <c r="P122" s="23">
        <v>60480</v>
      </c>
    </row>
    <row r="123" spans="1:16" x14ac:dyDescent="0.2">
      <c r="A123" s="15">
        <v>79</v>
      </c>
      <c r="B123">
        <f t="shared" si="1"/>
        <v>1505.74</v>
      </c>
      <c r="M123" s="6">
        <v>2005</v>
      </c>
      <c r="N123" s="19">
        <v>58684</v>
      </c>
      <c r="O123" s="19">
        <v>59019</v>
      </c>
      <c r="P123" s="23">
        <v>60845</v>
      </c>
    </row>
    <row r="124" spans="1:16" x14ac:dyDescent="0.2">
      <c r="A124" s="15">
        <v>80</v>
      </c>
      <c r="B124">
        <f t="shared" si="1"/>
        <v>1524.8</v>
      </c>
      <c r="M124" s="6">
        <v>2006</v>
      </c>
      <c r="N124" s="19">
        <v>59049</v>
      </c>
      <c r="O124" s="19">
        <v>59384</v>
      </c>
      <c r="P124" s="23">
        <v>61210</v>
      </c>
    </row>
    <row r="125" spans="1:16" x14ac:dyDescent="0.2">
      <c r="A125" s="15">
        <v>81</v>
      </c>
      <c r="B125">
        <f t="shared" si="1"/>
        <v>1543.86</v>
      </c>
      <c r="M125" s="6">
        <v>2007</v>
      </c>
      <c r="N125" s="19">
        <v>59414</v>
      </c>
      <c r="O125" s="19">
        <v>59749</v>
      </c>
      <c r="P125" s="23">
        <v>61576</v>
      </c>
    </row>
    <row r="126" spans="1:16" x14ac:dyDescent="0.2">
      <c r="A126" s="15">
        <v>82</v>
      </c>
      <c r="B126">
        <f t="shared" si="1"/>
        <v>1562.9199999999998</v>
      </c>
    </row>
    <row r="127" spans="1:16" x14ac:dyDescent="0.2">
      <c r="A127" s="15">
        <v>83</v>
      </c>
      <c r="B127">
        <f t="shared" si="1"/>
        <v>1581.9799999999998</v>
      </c>
    </row>
    <row r="128" spans="1:16" x14ac:dyDescent="0.2">
      <c r="A128" s="15">
        <v>84</v>
      </c>
      <c r="B128">
        <f t="shared" si="1"/>
        <v>1601.04</v>
      </c>
    </row>
    <row r="129" spans="1:2" x14ac:dyDescent="0.2">
      <c r="A129" s="15">
        <v>85</v>
      </c>
      <c r="B129">
        <f t="shared" si="1"/>
        <v>1620.1</v>
      </c>
    </row>
    <row r="130" spans="1:2" x14ac:dyDescent="0.2">
      <c r="A130" s="15">
        <v>86</v>
      </c>
      <c r="B130">
        <f t="shared" si="1"/>
        <v>1639.1599999999999</v>
      </c>
    </row>
    <row r="131" spans="1:2" x14ac:dyDescent="0.2">
      <c r="A131" s="15">
        <v>87</v>
      </c>
      <c r="B131">
        <f t="shared" si="1"/>
        <v>1658.2199999999998</v>
      </c>
    </row>
    <row r="132" spans="1:2" x14ac:dyDescent="0.2">
      <c r="A132" s="15">
        <v>88</v>
      </c>
      <c r="B132">
        <f t="shared" si="1"/>
        <v>1677.28</v>
      </c>
    </row>
    <row r="133" spans="1:2" x14ac:dyDescent="0.2">
      <c r="A133" s="15">
        <v>89</v>
      </c>
      <c r="B133">
        <f t="shared" si="1"/>
        <v>1696.34</v>
      </c>
    </row>
    <row r="134" spans="1:2" x14ac:dyDescent="0.2">
      <c r="A134" s="15">
        <v>90</v>
      </c>
      <c r="B134">
        <f t="shared" si="1"/>
        <v>1715.3999999999999</v>
      </c>
    </row>
    <row r="135" spans="1:2" x14ac:dyDescent="0.2">
      <c r="A135" s="15">
        <v>91</v>
      </c>
      <c r="B135">
        <f t="shared" si="1"/>
        <v>1734.4599999999998</v>
      </c>
    </row>
    <row r="136" spans="1:2" x14ac:dyDescent="0.2">
      <c r="A136" s="15">
        <v>92</v>
      </c>
      <c r="B136">
        <f t="shared" si="1"/>
        <v>1753.52</v>
      </c>
    </row>
    <row r="137" spans="1:2" x14ac:dyDescent="0.2">
      <c r="A137" s="15">
        <v>93</v>
      </c>
      <c r="B137">
        <f t="shared" si="1"/>
        <v>1772.58</v>
      </c>
    </row>
    <row r="138" spans="1:2" x14ac:dyDescent="0.2">
      <c r="A138" s="15">
        <v>94</v>
      </c>
      <c r="B138">
        <f t="shared" si="1"/>
        <v>1791.6399999999999</v>
      </c>
    </row>
    <row r="139" spans="1:2" x14ac:dyDescent="0.2">
      <c r="A139" s="15">
        <v>95</v>
      </c>
      <c r="B139">
        <f t="shared" si="1"/>
        <v>1810.6999999999998</v>
      </c>
    </row>
    <row r="140" spans="1:2" x14ac:dyDescent="0.2">
      <c r="A140" s="15">
        <v>96</v>
      </c>
      <c r="B140">
        <f t="shared" si="1"/>
        <v>1829.7599999999998</v>
      </c>
    </row>
    <row r="141" spans="1:2" x14ac:dyDescent="0.2">
      <c r="A141" s="15">
        <v>97</v>
      </c>
      <c r="B141">
        <f t="shared" si="1"/>
        <v>1848.82</v>
      </c>
    </row>
    <row r="142" spans="1:2" x14ac:dyDescent="0.2">
      <c r="A142" s="15">
        <v>98</v>
      </c>
      <c r="B142">
        <f t="shared" si="1"/>
        <v>1867.8799999999999</v>
      </c>
    </row>
    <row r="143" spans="1:2" x14ac:dyDescent="0.2">
      <c r="A143" s="15">
        <v>99</v>
      </c>
      <c r="B143">
        <f t="shared" si="1"/>
        <v>1886.9399999999998</v>
      </c>
    </row>
    <row r="144" spans="1:2" x14ac:dyDescent="0.2">
      <c r="A144" s="15">
        <v>100</v>
      </c>
      <c r="B144">
        <f t="shared" si="1"/>
        <v>1905.9999999999998</v>
      </c>
    </row>
    <row r="145" spans="1:2" x14ac:dyDescent="0.2">
      <c r="A145" s="15">
        <v>101</v>
      </c>
      <c r="B145">
        <f t="shared" si="1"/>
        <v>1925.06</v>
      </c>
    </row>
    <row r="146" spans="1:2" x14ac:dyDescent="0.2">
      <c r="A146" s="15">
        <v>102</v>
      </c>
      <c r="B146">
        <f t="shared" si="1"/>
        <v>1944.12</v>
      </c>
    </row>
  </sheetData>
  <phoneticPr fontId="23"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12</vt:i4>
      </vt:variant>
    </vt:vector>
  </HeadingPairs>
  <TitlesOfParts>
    <vt:vector size="17" baseType="lpstr">
      <vt:lpstr>Arbeitsjahr Lohn und TP</vt:lpstr>
      <vt:lpstr>Intensiv-WB + Altersentl.</vt:lpstr>
      <vt:lpstr>Personaldaten-Formular</vt:lpstr>
      <vt:lpstr>Anleitung</vt:lpstr>
      <vt:lpstr>Datenblatt</vt:lpstr>
      <vt:lpstr>cjahrselection</vt:lpstr>
      <vt:lpstr>cjselection</vt:lpstr>
      <vt:lpstr>ckatselection</vt:lpstr>
      <vt:lpstr>'Arbeitsjahr Lohn und TP'!Druckbereich</vt:lpstr>
      <vt:lpstr>'Intensiv-WB + Altersentl.'!Druckbereich</vt:lpstr>
      <vt:lpstr>Index</vt:lpstr>
      <vt:lpstr>Index2</vt:lpstr>
      <vt:lpstr>rjahrlist</vt:lpstr>
      <vt:lpstr>rjlist</vt:lpstr>
      <vt:lpstr>rkatlist</vt:lpstr>
      <vt:lpstr>StufeKG</vt:lpstr>
      <vt:lpstr>StufeOS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Lowiner</dc:creator>
  <cp:lastModifiedBy>Schmid Irène BLD-AVS-AuSQ</cp:lastModifiedBy>
  <cp:lastPrinted>2015-04-16T14:16:59Z</cp:lastPrinted>
  <dcterms:created xsi:type="dcterms:W3CDTF">2004-09-24T12:53:44Z</dcterms:created>
  <dcterms:modified xsi:type="dcterms:W3CDTF">2022-03-03T12:37:14Z</dcterms:modified>
</cp:coreProperties>
</file>