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pu1.uktsg.ch\User\Userhomes_P\iai6976\Desktop\"/>
    </mc:Choice>
  </mc:AlternateContent>
  <bookViews>
    <workbookView xWindow="0" yWindow="0" windowWidth="25200" windowHeight="11850"/>
  </bookViews>
  <sheets>
    <sheet name="Auszahlungsbeleg" sheetId="1" r:id="rId1"/>
    <sheet name="Laufbahn A" sheetId="2" r:id="rId2"/>
    <sheet name="Laufbahn B" sheetId="3" r:id="rId3"/>
    <sheet name="Laufbahn C" sheetId="4" r:id="rId4"/>
    <sheet name="Laufbahn D" sheetId="5" r:id="rId5"/>
    <sheet name="Laufbahn E" sheetId="6" r:id="rId6"/>
    <sheet name="Laufbahn F" sheetId="7" r:id="rId7"/>
  </sheets>
  <definedNames>
    <definedName name="Laufbahn">#REF!</definedName>
    <definedName name="NeueZeile1">#REF!</definedName>
    <definedName name="NeueZeile2">#REF!</definedName>
    <definedName name="NeueZeile3">#REF!</definedName>
    <definedName name="NeueZeile4">#REF!</definedName>
    <definedName name="Wochen">#REF!</definedName>
    <definedName name="Zeile4">#REF!</definedName>
  </definedNames>
  <calcPr calcId="162913"/>
</workbook>
</file>

<file path=xl/calcChain.xml><?xml version="1.0" encoding="utf-8"?>
<calcChain xmlns="http://schemas.openxmlformats.org/spreadsheetml/2006/main">
  <c r="F13" i="7" l="1"/>
  <c r="D13" i="7"/>
  <c r="G13" i="7" s="1"/>
  <c r="H13" i="7" s="1"/>
  <c r="F12" i="7"/>
  <c r="D12" i="7"/>
  <c r="E12" i="7" s="1"/>
  <c r="F11" i="7"/>
  <c r="D11" i="7"/>
  <c r="C11" i="7" s="1"/>
  <c r="F10" i="7"/>
  <c r="D10" i="7"/>
  <c r="E10" i="7" s="1"/>
  <c r="C10" i="7"/>
  <c r="F9" i="7"/>
  <c r="D9" i="7"/>
  <c r="E9" i="7" s="1"/>
  <c r="F8" i="7"/>
  <c r="D8" i="7"/>
  <c r="E8" i="7" s="1"/>
  <c r="C8" i="7"/>
  <c r="F7" i="7"/>
  <c r="D7" i="7"/>
  <c r="G7" i="7" s="1"/>
  <c r="H7" i="7" s="1"/>
  <c r="C7" i="7"/>
  <c r="F6" i="7"/>
  <c r="D6" i="7"/>
  <c r="E6" i="7" s="1"/>
  <c r="F30" i="6"/>
  <c r="D30" i="6"/>
  <c r="G30" i="6" s="1"/>
  <c r="H30" i="6" s="1"/>
  <c r="F29" i="6"/>
  <c r="D29" i="6"/>
  <c r="E29" i="6" s="1"/>
  <c r="C29" i="6"/>
  <c r="F28" i="6"/>
  <c r="D28" i="6"/>
  <c r="G28" i="6" s="1"/>
  <c r="H28" i="6" s="1"/>
  <c r="F27" i="6"/>
  <c r="D27" i="6"/>
  <c r="E27" i="6" s="1"/>
  <c r="C27" i="6"/>
  <c r="F26" i="6"/>
  <c r="D26" i="6"/>
  <c r="G26" i="6" s="1"/>
  <c r="H26" i="6" s="1"/>
  <c r="F25" i="6"/>
  <c r="D25" i="6"/>
  <c r="E25" i="6" s="1"/>
  <c r="C25" i="6"/>
  <c r="F24" i="6"/>
  <c r="E24" i="6"/>
  <c r="D24" i="6"/>
  <c r="G24" i="6" s="1"/>
  <c r="H24" i="6" s="1"/>
  <c r="F23" i="6"/>
  <c r="D23" i="6"/>
  <c r="E23" i="6" s="1"/>
  <c r="F22" i="6"/>
  <c r="D22" i="6"/>
  <c r="G22" i="6" s="1"/>
  <c r="H22" i="6" s="1"/>
  <c r="F21" i="6"/>
  <c r="D21" i="6"/>
  <c r="E21" i="6" s="1"/>
  <c r="C21" i="6"/>
  <c r="F20" i="6"/>
  <c r="D20" i="6"/>
  <c r="G20" i="6" s="1"/>
  <c r="H20" i="6" s="1"/>
  <c r="F19" i="6"/>
  <c r="D19" i="6"/>
  <c r="E19" i="6" s="1"/>
  <c r="C19" i="6"/>
  <c r="F18" i="6"/>
  <c r="D18" i="6"/>
  <c r="G18" i="6" s="1"/>
  <c r="H18" i="6" s="1"/>
  <c r="G17" i="6"/>
  <c r="H17" i="6" s="1"/>
  <c r="F17" i="6"/>
  <c r="D17" i="6"/>
  <c r="E17" i="6" s="1"/>
  <c r="C17" i="6"/>
  <c r="F16" i="6"/>
  <c r="D16" i="6"/>
  <c r="G16" i="6" s="1"/>
  <c r="H16" i="6" s="1"/>
  <c r="F15" i="6"/>
  <c r="D15" i="6"/>
  <c r="E15" i="6" s="1"/>
  <c r="F14" i="6"/>
  <c r="D14" i="6"/>
  <c r="G14" i="6" s="1"/>
  <c r="H14" i="6" s="1"/>
  <c r="F13" i="6"/>
  <c r="D13" i="6"/>
  <c r="E13" i="6" s="1"/>
  <c r="C13" i="6"/>
  <c r="F12" i="6"/>
  <c r="D12" i="6"/>
  <c r="G12" i="6" s="1"/>
  <c r="H12" i="6" s="1"/>
  <c r="G11" i="6"/>
  <c r="H11" i="6" s="1"/>
  <c r="F11" i="6"/>
  <c r="D11" i="6"/>
  <c r="E11" i="6" s="1"/>
  <c r="C11" i="6"/>
  <c r="F10" i="6"/>
  <c r="D10" i="6"/>
  <c r="G10" i="6" s="1"/>
  <c r="H10" i="6" s="1"/>
  <c r="F9" i="6"/>
  <c r="D9" i="6"/>
  <c r="E9" i="6" s="1"/>
  <c r="C9" i="6"/>
  <c r="F8" i="6"/>
  <c r="D8" i="6"/>
  <c r="G8" i="6" s="1"/>
  <c r="H8" i="6" s="1"/>
  <c r="F7" i="6"/>
  <c r="D7" i="6"/>
  <c r="E7" i="6" s="1"/>
  <c r="F6" i="6"/>
  <c r="D6" i="6"/>
  <c r="G6" i="6" s="1"/>
  <c r="H6" i="6" s="1"/>
  <c r="F30" i="5"/>
  <c r="D30" i="5"/>
  <c r="G30" i="5" s="1"/>
  <c r="H30" i="5" s="1"/>
  <c r="G29" i="5"/>
  <c r="H29" i="5" s="1"/>
  <c r="F29" i="5"/>
  <c r="D29" i="5"/>
  <c r="C29" i="5" s="1"/>
  <c r="F28" i="5"/>
  <c r="D28" i="5"/>
  <c r="G28" i="5" s="1"/>
  <c r="H28" i="5" s="1"/>
  <c r="F27" i="5"/>
  <c r="D27" i="5"/>
  <c r="C27" i="5" s="1"/>
  <c r="F26" i="5"/>
  <c r="D26" i="5"/>
  <c r="G26" i="5" s="1"/>
  <c r="H26" i="5" s="1"/>
  <c r="F25" i="5"/>
  <c r="D25" i="5"/>
  <c r="G25" i="5" s="1"/>
  <c r="H25" i="5" s="1"/>
  <c r="F24" i="5"/>
  <c r="D24" i="5"/>
  <c r="G24" i="5" s="1"/>
  <c r="H24" i="5" s="1"/>
  <c r="F23" i="5"/>
  <c r="D23" i="5"/>
  <c r="G23" i="5" s="1"/>
  <c r="H23" i="5" s="1"/>
  <c r="C23" i="5"/>
  <c r="F22" i="5"/>
  <c r="D22" i="5"/>
  <c r="G22" i="5" s="1"/>
  <c r="H22" i="5" s="1"/>
  <c r="F21" i="5"/>
  <c r="E21" i="5"/>
  <c r="D21" i="5"/>
  <c r="G21" i="5" s="1"/>
  <c r="H21" i="5" s="1"/>
  <c r="F20" i="5"/>
  <c r="D20" i="5"/>
  <c r="G20" i="5" s="1"/>
  <c r="H20" i="5" s="1"/>
  <c r="F19" i="5"/>
  <c r="D19" i="5"/>
  <c r="G19" i="5" s="1"/>
  <c r="H19" i="5" s="1"/>
  <c r="F18" i="5"/>
  <c r="D18" i="5"/>
  <c r="G18" i="5" s="1"/>
  <c r="H18" i="5" s="1"/>
  <c r="F17" i="5"/>
  <c r="D17" i="5"/>
  <c r="E17" i="5" s="1"/>
  <c r="C17" i="5"/>
  <c r="F16" i="5"/>
  <c r="D16" i="5"/>
  <c r="G16" i="5" s="1"/>
  <c r="H16" i="5" s="1"/>
  <c r="F15" i="5"/>
  <c r="D15" i="5"/>
  <c r="E15" i="5" s="1"/>
  <c r="F14" i="5"/>
  <c r="D14" i="5"/>
  <c r="G14" i="5" s="1"/>
  <c r="H14" i="5" s="1"/>
  <c r="G13" i="5"/>
  <c r="H13" i="5" s="1"/>
  <c r="F13" i="5"/>
  <c r="D13" i="5"/>
  <c r="C13" i="5" s="1"/>
  <c r="F12" i="5"/>
  <c r="D12" i="5"/>
  <c r="G12" i="5" s="1"/>
  <c r="H12" i="5" s="1"/>
  <c r="F11" i="5"/>
  <c r="D11" i="5"/>
  <c r="C11" i="5" s="1"/>
  <c r="F10" i="5"/>
  <c r="D10" i="5"/>
  <c r="G10" i="5" s="1"/>
  <c r="H10" i="5" s="1"/>
  <c r="F9" i="5"/>
  <c r="D9" i="5"/>
  <c r="G9" i="5" s="1"/>
  <c r="H9" i="5" s="1"/>
  <c r="F8" i="5"/>
  <c r="D8" i="5"/>
  <c r="G8" i="5" s="1"/>
  <c r="H8" i="5" s="1"/>
  <c r="F7" i="5"/>
  <c r="D7" i="5"/>
  <c r="G7" i="5" s="1"/>
  <c r="H7" i="5" s="1"/>
  <c r="F6" i="5"/>
  <c r="D6" i="5"/>
  <c r="G6" i="5" s="1"/>
  <c r="H6" i="5" s="1"/>
  <c r="F30" i="4"/>
  <c r="D30" i="4"/>
  <c r="G30" i="4" s="1"/>
  <c r="H30" i="4" s="1"/>
  <c r="G29" i="4"/>
  <c r="H29" i="4" s="1"/>
  <c r="F29" i="4"/>
  <c r="D29" i="4"/>
  <c r="E29" i="4" s="1"/>
  <c r="C29" i="4"/>
  <c r="F28" i="4"/>
  <c r="E28" i="4"/>
  <c r="D28" i="4"/>
  <c r="G28" i="4" s="1"/>
  <c r="H28" i="4" s="1"/>
  <c r="F27" i="4"/>
  <c r="D27" i="4"/>
  <c r="E27" i="4" s="1"/>
  <c r="F26" i="4"/>
  <c r="D26" i="4"/>
  <c r="G26" i="4" s="1"/>
  <c r="H26" i="4" s="1"/>
  <c r="F25" i="4"/>
  <c r="D25" i="4"/>
  <c r="E25" i="4" s="1"/>
  <c r="F24" i="4"/>
  <c r="D24" i="4"/>
  <c r="G24" i="4" s="1"/>
  <c r="H24" i="4" s="1"/>
  <c r="F23" i="4"/>
  <c r="D23" i="4"/>
  <c r="E23" i="4" s="1"/>
  <c r="C23" i="4"/>
  <c r="F22" i="4"/>
  <c r="D22" i="4"/>
  <c r="G22" i="4" s="1"/>
  <c r="H22" i="4" s="1"/>
  <c r="G21" i="4"/>
  <c r="H21" i="4" s="1"/>
  <c r="F21" i="4"/>
  <c r="D21" i="4"/>
  <c r="E21" i="4" s="1"/>
  <c r="F20" i="4"/>
  <c r="E20" i="4"/>
  <c r="D20" i="4"/>
  <c r="G20" i="4" s="1"/>
  <c r="H20" i="4" s="1"/>
  <c r="G19" i="4"/>
  <c r="H19" i="4" s="1"/>
  <c r="F19" i="4"/>
  <c r="D19" i="4"/>
  <c r="E19" i="4" s="1"/>
  <c r="F18" i="4"/>
  <c r="D18" i="4"/>
  <c r="G18" i="4" s="1"/>
  <c r="H18" i="4" s="1"/>
  <c r="F17" i="4"/>
  <c r="D17" i="4"/>
  <c r="E17" i="4" s="1"/>
  <c r="F16" i="4"/>
  <c r="D16" i="4"/>
  <c r="G16" i="4" s="1"/>
  <c r="H16" i="4" s="1"/>
  <c r="F15" i="4"/>
  <c r="D15" i="4"/>
  <c r="E15" i="4" s="1"/>
  <c r="F14" i="4"/>
  <c r="D14" i="4"/>
  <c r="G14" i="4" s="1"/>
  <c r="H14" i="4" s="1"/>
  <c r="F13" i="4"/>
  <c r="D13" i="4"/>
  <c r="E13" i="4" s="1"/>
  <c r="F12" i="4"/>
  <c r="D12" i="4"/>
  <c r="G12" i="4" s="1"/>
  <c r="H12" i="4" s="1"/>
  <c r="F11" i="4"/>
  <c r="D11" i="4"/>
  <c r="E11" i="4" s="1"/>
  <c r="F10" i="4"/>
  <c r="D10" i="4"/>
  <c r="G10" i="4" s="1"/>
  <c r="H10" i="4" s="1"/>
  <c r="F9" i="4"/>
  <c r="D9" i="4"/>
  <c r="E9" i="4" s="1"/>
  <c r="F8" i="4"/>
  <c r="D8" i="4"/>
  <c r="G8" i="4" s="1"/>
  <c r="H8" i="4" s="1"/>
  <c r="F7" i="4"/>
  <c r="D7" i="4"/>
  <c r="E7" i="4" s="1"/>
  <c r="C7" i="4"/>
  <c r="F6" i="4"/>
  <c r="D6" i="4"/>
  <c r="G6" i="4" s="1"/>
  <c r="H6" i="4" s="1"/>
  <c r="F30" i="3"/>
  <c r="D30" i="3"/>
  <c r="E30" i="3" s="1"/>
  <c r="F29" i="3"/>
  <c r="D29" i="3"/>
  <c r="E29" i="3" s="1"/>
  <c r="C29" i="3"/>
  <c r="F28" i="3"/>
  <c r="D28" i="3"/>
  <c r="G28" i="3" s="1"/>
  <c r="H28" i="3" s="1"/>
  <c r="F27" i="3"/>
  <c r="D27" i="3"/>
  <c r="E27" i="3" s="1"/>
  <c r="F26" i="3"/>
  <c r="D26" i="3"/>
  <c r="G26" i="3" s="1"/>
  <c r="H26" i="3" s="1"/>
  <c r="F25" i="3"/>
  <c r="D25" i="3"/>
  <c r="E25" i="3" s="1"/>
  <c r="F24" i="3"/>
  <c r="D24" i="3"/>
  <c r="G24" i="3" s="1"/>
  <c r="H24" i="3" s="1"/>
  <c r="F23" i="3"/>
  <c r="D23" i="3"/>
  <c r="E23" i="3" s="1"/>
  <c r="F22" i="3"/>
  <c r="D22" i="3"/>
  <c r="E22" i="3" s="1"/>
  <c r="F21" i="3"/>
  <c r="D21" i="3"/>
  <c r="E21" i="3" s="1"/>
  <c r="F20" i="3"/>
  <c r="D20" i="3"/>
  <c r="G20" i="3" s="1"/>
  <c r="H20" i="3" s="1"/>
  <c r="G19" i="3"/>
  <c r="H19" i="3" s="1"/>
  <c r="F19" i="3"/>
  <c r="D19" i="3"/>
  <c r="E19" i="3" s="1"/>
  <c r="C19" i="3"/>
  <c r="F18" i="3"/>
  <c r="D18" i="3"/>
  <c r="G18" i="3" s="1"/>
  <c r="H18" i="3" s="1"/>
  <c r="F17" i="3"/>
  <c r="D17" i="3"/>
  <c r="E17" i="3" s="1"/>
  <c r="F16" i="3"/>
  <c r="D16" i="3"/>
  <c r="G16" i="3" s="1"/>
  <c r="H16" i="3" s="1"/>
  <c r="F15" i="3"/>
  <c r="D15" i="3"/>
  <c r="E15" i="3" s="1"/>
  <c r="F14" i="3"/>
  <c r="D14" i="3"/>
  <c r="G14" i="3" s="1"/>
  <c r="H14" i="3" s="1"/>
  <c r="F13" i="3"/>
  <c r="D13" i="3"/>
  <c r="E13" i="3" s="1"/>
  <c r="F12" i="3"/>
  <c r="D12" i="3"/>
  <c r="G12" i="3" s="1"/>
  <c r="H12" i="3" s="1"/>
  <c r="F11" i="3"/>
  <c r="D11" i="3"/>
  <c r="E11" i="3" s="1"/>
  <c r="F10" i="3"/>
  <c r="D10" i="3"/>
  <c r="G10" i="3" s="1"/>
  <c r="H10" i="3" s="1"/>
  <c r="F9" i="3"/>
  <c r="D9" i="3"/>
  <c r="E9" i="3" s="1"/>
  <c r="F8" i="3"/>
  <c r="D8" i="3"/>
  <c r="G8" i="3" s="1"/>
  <c r="H8" i="3" s="1"/>
  <c r="F7" i="3"/>
  <c r="D7" i="3"/>
  <c r="E7" i="3" s="1"/>
  <c r="C7" i="3"/>
  <c r="F6" i="3"/>
  <c r="D6" i="3"/>
  <c r="G6" i="3" s="1"/>
  <c r="H6" i="3" s="1"/>
  <c r="F30" i="2"/>
  <c r="D30" i="2"/>
  <c r="G30" i="2" s="1"/>
  <c r="H30" i="2" s="1"/>
  <c r="G29" i="2"/>
  <c r="H29" i="2" s="1"/>
  <c r="F29" i="2"/>
  <c r="D29" i="2"/>
  <c r="E29" i="2" s="1"/>
  <c r="F28" i="2"/>
  <c r="D28" i="2"/>
  <c r="G28" i="2" s="1"/>
  <c r="H28" i="2" s="1"/>
  <c r="F27" i="2"/>
  <c r="D27" i="2"/>
  <c r="E27" i="2" s="1"/>
  <c r="C27" i="2"/>
  <c r="F26" i="2"/>
  <c r="D26" i="2"/>
  <c r="G26" i="2" s="1"/>
  <c r="H26" i="2" s="1"/>
  <c r="F25" i="2"/>
  <c r="D25" i="2"/>
  <c r="E25" i="2" s="1"/>
  <c r="F24" i="2"/>
  <c r="D24" i="2"/>
  <c r="G24" i="2" s="1"/>
  <c r="H24" i="2" s="1"/>
  <c r="F23" i="2"/>
  <c r="D23" i="2"/>
  <c r="E23" i="2" s="1"/>
  <c r="C23" i="2"/>
  <c r="F22" i="2"/>
  <c r="D22" i="2"/>
  <c r="G22" i="2" s="1"/>
  <c r="H22" i="2" s="1"/>
  <c r="F21" i="2"/>
  <c r="D21" i="2"/>
  <c r="E21" i="2" s="1"/>
  <c r="F20" i="2"/>
  <c r="D20" i="2"/>
  <c r="G20" i="2" s="1"/>
  <c r="H20" i="2" s="1"/>
  <c r="G19" i="2"/>
  <c r="H19" i="2" s="1"/>
  <c r="F19" i="2"/>
  <c r="D19" i="2"/>
  <c r="E19" i="2" s="1"/>
  <c r="F18" i="2"/>
  <c r="D18" i="2"/>
  <c r="G18" i="2" s="1"/>
  <c r="H18" i="2" s="1"/>
  <c r="F17" i="2"/>
  <c r="D17" i="2"/>
  <c r="E17" i="2" s="1"/>
  <c r="F16" i="2"/>
  <c r="D16" i="2"/>
  <c r="G16" i="2" s="1"/>
  <c r="H16" i="2" s="1"/>
  <c r="F15" i="2"/>
  <c r="D15" i="2"/>
  <c r="E15" i="2" s="1"/>
  <c r="C15" i="2"/>
  <c r="F14" i="2"/>
  <c r="D14" i="2"/>
  <c r="G14" i="2" s="1"/>
  <c r="H14" i="2" s="1"/>
  <c r="F13" i="2"/>
  <c r="D13" i="2"/>
  <c r="E13" i="2" s="1"/>
  <c r="F12" i="2"/>
  <c r="D12" i="2"/>
  <c r="G12" i="2" s="1"/>
  <c r="H12" i="2" s="1"/>
  <c r="F11" i="2"/>
  <c r="D11" i="2"/>
  <c r="E11" i="2" s="1"/>
  <c r="C11" i="2"/>
  <c r="F10" i="2"/>
  <c r="D10" i="2"/>
  <c r="G10" i="2" s="1"/>
  <c r="H10" i="2" s="1"/>
  <c r="F9" i="2"/>
  <c r="D9" i="2"/>
  <c r="E9" i="2" s="1"/>
  <c r="C9" i="2"/>
  <c r="F8" i="2"/>
  <c r="D8" i="2"/>
  <c r="G8" i="2" s="1"/>
  <c r="H8" i="2" s="1"/>
  <c r="F7" i="2"/>
  <c r="D7" i="2"/>
  <c r="E7" i="2" s="1"/>
  <c r="F6" i="2"/>
  <c r="D6" i="2"/>
  <c r="G6" i="2" s="1"/>
  <c r="H6" i="2" s="1"/>
  <c r="E11" i="7" l="1"/>
  <c r="G9" i="7"/>
  <c r="H9" i="7" s="1"/>
  <c r="G11" i="7"/>
  <c r="H11" i="7" s="1"/>
  <c r="C6" i="7"/>
  <c r="G8" i="7"/>
  <c r="H8" i="7" s="1"/>
  <c r="G10" i="7"/>
  <c r="H10" i="7" s="1"/>
  <c r="C9" i="7"/>
  <c r="G9" i="6"/>
  <c r="H9" i="6" s="1"/>
  <c r="E16" i="6"/>
  <c r="G27" i="6"/>
  <c r="H27" i="6" s="1"/>
  <c r="E8" i="6"/>
  <c r="G19" i="6"/>
  <c r="H19" i="6" s="1"/>
  <c r="G25" i="6"/>
  <c r="H25" i="6" s="1"/>
  <c r="E11" i="5"/>
  <c r="G17" i="5"/>
  <c r="H17" i="5" s="1"/>
  <c r="G15" i="5"/>
  <c r="H15" i="5" s="1"/>
  <c r="E13" i="5"/>
  <c r="C7" i="5"/>
  <c r="E29" i="5"/>
  <c r="C21" i="5"/>
  <c r="E27" i="5"/>
  <c r="C13" i="4"/>
  <c r="C25" i="4"/>
  <c r="E10" i="4"/>
  <c r="G13" i="4"/>
  <c r="H13" i="4" s="1"/>
  <c r="E26" i="4"/>
  <c r="C21" i="4"/>
  <c r="C9" i="4"/>
  <c r="C15" i="4"/>
  <c r="G13" i="3"/>
  <c r="H13" i="3" s="1"/>
  <c r="E26" i="3"/>
  <c r="E10" i="3"/>
  <c r="C13" i="3"/>
  <c r="C30" i="3"/>
  <c r="E7" i="7"/>
  <c r="G12" i="7"/>
  <c r="H12" i="7" s="1"/>
  <c r="C13" i="7"/>
  <c r="E13" i="7"/>
  <c r="G6" i="7"/>
  <c r="H6" i="7" s="1"/>
  <c r="C12" i="7"/>
  <c r="E6" i="6"/>
  <c r="E22" i="6"/>
  <c r="G15" i="6"/>
  <c r="H15" i="6" s="1"/>
  <c r="E20" i="6"/>
  <c r="C7" i="6"/>
  <c r="G13" i="6"/>
  <c r="H13" i="6" s="1"/>
  <c r="E18" i="6"/>
  <c r="C23" i="6"/>
  <c r="G29" i="6"/>
  <c r="H29" i="6" s="1"/>
  <c r="G7" i="6"/>
  <c r="H7" i="6" s="1"/>
  <c r="E14" i="6"/>
  <c r="E30" i="6"/>
  <c r="E12" i="6"/>
  <c r="G23" i="6"/>
  <c r="H23" i="6" s="1"/>
  <c r="E28" i="6"/>
  <c r="E10" i="6"/>
  <c r="C15" i="6"/>
  <c r="G21" i="6"/>
  <c r="H21" i="6" s="1"/>
  <c r="E26" i="6"/>
  <c r="C9" i="5"/>
  <c r="C25" i="5"/>
  <c r="E9" i="5"/>
  <c r="E7" i="5"/>
  <c r="G11" i="5"/>
  <c r="H11" i="5" s="1"/>
  <c r="C19" i="5"/>
  <c r="E23" i="5"/>
  <c r="G27" i="5"/>
  <c r="H27" i="5" s="1"/>
  <c r="E25" i="5"/>
  <c r="C15" i="5"/>
  <c r="E19" i="5"/>
  <c r="E24" i="4"/>
  <c r="E6" i="4"/>
  <c r="C11" i="4"/>
  <c r="G17" i="4"/>
  <c r="H17" i="4" s="1"/>
  <c r="E22" i="4"/>
  <c r="C27" i="4"/>
  <c r="E18" i="4"/>
  <c r="G15" i="4"/>
  <c r="H15" i="4" s="1"/>
  <c r="G11" i="4"/>
  <c r="H11" i="4" s="1"/>
  <c r="E16" i="4"/>
  <c r="G27" i="4"/>
  <c r="H27" i="4" s="1"/>
  <c r="G9" i="4"/>
  <c r="H9" i="4" s="1"/>
  <c r="E14" i="4"/>
  <c r="C19" i="4"/>
  <c r="G25" i="4"/>
  <c r="H25" i="4" s="1"/>
  <c r="E30" i="4"/>
  <c r="E8" i="4"/>
  <c r="G7" i="4"/>
  <c r="H7" i="4" s="1"/>
  <c r="E12" i="4"/>
  <c r="C17" i="4"/>
  <c r="G23" i="4"/>
  <c r="H23" i="4" s="1"/>
  <c r="E8" i="3"/>
  <c r="E6" i="3"/>
  <c r="C11" i="3"/>
  <c r="E16" i="3"/>
  <c r="G21" i="3"/>
  <c r="H21" i="3" s="1"/>
  <c r="G23" i="3"/>
  <c r="H23" i="3" s="1"/>
  <c r="C9" i="3"/>
  <c r="C22" i="3"/>
  <c r="C24" i="3"/>
  <c r="G11" i="3"/>
  <c r="H11" i="3" s="1"/>
  <c r="E24" i="3"/>
  <c r="G9" i="3"/>
  <c r="H9" i="3" s="1"/>
  <c r="G22" i="3"/>
  <c r="H22" i="3" s="1"/>
  <c r="G7" i="3"/>
  <c r="H7" i="3" s="1"/>
  <c r="E12" i="3"/>
  <c r="E18" i="3"/>
  <c r="C21" i="3"/>
  <c r="C23" i="3"/>
  <c r="G30" i="3"/>
  <c r="H30" i="3" s="1"/>
  <c r="G13" i="2"/>
  <c r="H13" i="2" s="1"/>
  <c r="G11" i="2"/>
  <c r="H11" i="2" s="1"/>
  <c r="C19" i="2"/>
  <c r="C7" i="2"/>
  <c r="C13" i="2"/>
  <c r="E26" i="2"/>
  <c r="G9" i="2"/>
  <c r="H9" i="2" s="1"/>
  <c r="E12" i="2"/>
  <c r="E18" i="2"/>
  <c r="C21" i="2"/>
  <c r="G7" i="2"/>
  <c r="H7" i="2" s="1"/>
  <c r="G21" i="2"/>
  <c r="H21" i="2" s="1"/>
  <c r="G27" i="2"/>
  <c r="H27" i="2" s="1"/>
  <c r="C29" i="2"/>
  <c r="C6" i="6"/>
  <c r="C8" i="6"/>
  <c r="C10" i="6"/>
  <c r="C12" i="6"/>
  <c r="C14" i="6"/>
  <c r="C16" i="6"/>
  <c r="C18" i="6"/>
  <c r="C20" i="6"/>
  <c r="C22" i="6"/>
  <c r="C24" i="6"/>
  <c r="C26" i="6"/>
  <c r="C28" i="6"/>
  <c r="C30" i="6"/>
  <c r="E10" i="5"/>
  <c r="E12" i="5"/>
  <c r="E14" i="5"/>
  <c r="E16" i="5"/>
  <c r="E18" i="5"/>
  <c r="E20" i="5"/>
  <c r="E22" i="5"/>
  <c r="E24" i="5"/>
  <c r="E26" i="5"/>
  <c r="E28" i="5"/>
  <c r="E30" i="5"/>
  <c r="E6" i="5"/>
  <c r="E8" i="5"/>
  <c r="C6" i="5"/>
  <c r="C8" i="5"/>
  <c r="C10" i="5"/>
  <c r="C12" i="5"/>
  <c r="C14" i="5"/>
  <c r="C16" i="5"/>
  <c r="C18" i="5"/>
  <c r="C20" i="5"/>
  <c r="C22" i="5"/>
  <c r="C24" i="5"/>
  <c r="C26" i="5"/>
  <c r="C28" i="5"/>
  <c r="C30" i="5"/>
  <c r="E14" i="3"/>
  <c r="G17" i="3"/>
  <c r="H17" i="3" s="1"/>
  <c r="G25" i="3"/>
  <c r="H25" i="3" s="1"/>
  <c r="E28" i="3"/>
  <c r="G15" i="3"/>
  <c r="H15" i="3" s="1"/>
  <c r="C17" i="3"/>
  <c r="E20" i="3"/>
  <c r="C25" i="3"/>
  <c r="C26" i="3"/>
  <c r="G27" i="3"/>
  <c r="H27" i="3" s="1"/>
  <c r="C15" i="3"/>
  <c r="C27" i="3"/>
  <c r="C28" i="3"/>
  <c r="G29" i="3"/>
  <c r="H29" i="3" s="1"/>
  <c r="E16" i="2"/>
  <c r="E14" i="2"/>
  <c r="G17" i="2"/>
  <c r="H17" i="2" s="1"/>
  <c r="E22" i="2"/>
  <c r="G25" i="2"/>
  <c r="H25" i="2" s="1"/>
  <c r="E30" i="2"/>
  <c r="E24" i="2"/>
  <c r="G15" i="2"/>
  <c r="H15" i="2" s="1"/>
  <c r="C17" i="2"/>
  <c r="E20" i="2"/>
  <c r="G23" i="2"/>
  <c r="H23" i="2" s="1"/>
  <c r="C25" i="2"/>
  <c r="E28" i="2"/>
  <c r="C6" i="4"/>
  <c r="C8" i="4"/>
  <c r="C10" i="4"/>
  <c r="C12" i="4"/>
  <c r="C14" i="4"/>
  <c r="C16" i="4"/>
  <c r="C18" i="4"/>
  <c r="C20" i="4"/>
  <c r="C22" i="4"/>
  <c r="C24" i="4"/>
  <c r="C26" i="4"/>
  <c r="C28" i="4"/>
  <c r="C30" i="4"/>
  <c r="C6" i="3"/>
  <c r="C8" i="3"/>
  <c r="C10" i="3"/>
  <c r="C12" i="3"/>
  <c r="C14" i="3"/>
  <c r="C16" i="3"/>
  <c r="C18" i="3"/>
  <c r="C20" i="3"/>
  <c r="E6" i="2"/>
  <c r="E10" i="2"/>
  <c r="E8" i="2"/>
  <c r="C6" i="2"/>
  <c r="C8" i="2"/>
  <c r="C10" i="2"/>
  <c r="C12" i="2"/>
  <c r="C14" i="2"/>
  <c r="C16" i="2"/>
  <c r="C18" i="2"/>
  <c r="C20" i="2"/>
  <c r="C22" i="2"/>
  <c r="C24" i="2"/>
  <c r="C26" i="2"/>
  <c r="C28" i="2"/>
  <c r="C30" i="2"/>
  <c r="B19" i="1" l="1"/>
  <c r="B20" i="1" s="1"/>
  <c r="B13" i="1" l="1"/>
  <c r="B12" i="1"/>
  <c r="B15" i="1" s="1"/>
  <c r="B14" i="1" l="1"/>
</calcChain>
</file>

<file path=xl/comments1.xml><?xml version="1.0" encoding="utf-8"?>
<comments xmlns="http://schemas.openxmlformats.org/spreadsheetml/2006/main">
  <authors>
    <author>Annina Zuberbühler</author>
  </authors>
  <commentList>
    <comment ref="B20" authorId="0" shapeId="0">
      <text>
        <r>
          <rPr>
            <sz val="9"/>
            <color indexed="81"/>
            <rFont val="Segoe UI"/>
            <family val="2"/>
          </rPr>
          <t>*2 =&gt; Eintrag für das ganze SJ (=2 Semester * %-Satz)</t>
        </r>
      </text>
    </comment>
  </commentList>
</comments>
</file>

<file path=xl/sharedStrings.xml><?xml version="1.0" encoding="utf-8"?>
<sst xmlns="http://schemas.openxmlformats.org/spreadsheetml/2006/main" count="290" uniqueCount="90">
  <si>
    <t>Prozent</t>
  </si>
  <si>
    <t>Rektor</t>
  </si>
  <si>
    <t>CHF</t>
  </si>
  <si>
    <t>Auszahlung Schlusssaldo bei Austritt</t>
  </si>
  <si>
    <t>Lektionen</t>
  </si>
  <si>
    <t>Lektionenansatz</t>
  </si>
  <si>
    <t>Verwalter</t>
  </si>
  <si>
    <t>Jahreslohn (inkl. 13. Monatslohn) bei 100%</t>
  </si>
  <si>
    <t>29 / 8</t>
  </si>
  <si>
    <t>28 / 8</t>
  </si>
  <si>
    <t>27 / 8</t>
  </si>
  <si>
    <t>27 / 7</t>
  </si>
  <si>
    <t>27 / 6</t>
  </si>
  <si>
    <t>27 / 5</t>
  </si>
  <si>
    <t>24 / 8</t>
  </si>
  <si>
    <t>24 / 7</t>
  </si>
  <si>
    <t>24 / 6</t>
  </si>
  <si>
    <t>24 / 5</t>
  </si>
  <si>
    <t>24 / 4</t>
  </si>
  <si>
    <t>24 / 3</t>
  </si>
  <si>
    <t>22 / 3</t>
  </si>
  <si>
    <t>22 / 2</t>
  </si>
  <si>
    <t>22 / 1</t>
  </si>
  <si>
    <t>inkl. 13. MG</t>
  </si>
  <si>
    <t>je JWLekt.</t>
  </si>
  <si>
    <t>13. MG</t>
  </si>
  <si>
    <t>12 Monate</t>
  </si>
  <si>
    <t>Lekt.</t>
  </si>
  <si>
    <t>Lektion</t>
  </si>
  <si>
    <t>Mt/Wo/Lekt.</t>
  </si>
  <si>
    <t>Klasse 22 / 1 bis 29 / 8</t>
  </si>
  <si>
    <t>Laufbahn A</t>
  </si>
  <si>
    <t>Laufbahn B</t>
  </si>
  <si>
    <t>26 / 8</t>
  </si>
  <si>
    <t>25 / 8</t>
  </si>
  <si>
    <t>25 / 7</t>
  </si>
  <si>
    <t>25 / 6</t>
  </si>
  <si>
    <t>23 / 8</t>
  </si>
  <si>
    <t>23 / 7</t>
  </si>
  <si>
    <t>23 / 6</t>
  </si>
  <si>
    <t>23 / 5</t>
  </si>
  <si>
    <t>23 / 4</t>
  </si>
  <si>
    <t>23 / 3</t>
  </si>
  <si>
    <t>Klasse 22 / 1 bis 27 / 8</t>
  </si>
  <si>
    <t>Laufbahn C</t>
  </si>
  <si>
    <t>22 / 8</t>
  </si>
  <si>
    <t>22 / 7</t>
  </si>
  <si>
    <t>21 / 8</t>
  </si>
  <si>
    <t>21 / 7</t>
  </si>
  <si>
    <t>21 / 6</t>
  </si>
  <si>
    <t>21 / 5</t>
  </si>
  <si>
    <t>21 / 4</t>
  </si>
  <si>
    <t>21 / 3</t>
  </si>
  <si>
    <t>20 / 3</t>
  </si>
  <si>
    <t>20 / 2</t>
  </si>
  <si>
    <t>20 / 1</t>
  </si>
  <si>
    <t>Klasse 20 / 1 bis 24 / 8</t>
  </si>
  <si>
    <t>Laufbahn D</t>
  </si>
  <si>
    <t>Laufbahn E</t>
  </si>
  <si>
    <t>20 / 8</t>
  </si>
  <si>
    <t>20 / 7</t>
  </si>
  <si>
    <t>20 / 6</t>
  </si>
  <si>
    <t>20 / 5</t>
  </si>
  <si>
    <t>20 / 4</t>
  </si>
  <si>
    <t>Klasse 20 / 1 bis 20 / 8</t>
  </si>
  <si>
    <t>Laufbahn F</t>
  </si>
  <si>
    <t>Auszahlungsbetrag</t>
  </si>
  <si>
    <t>Name, Vorname</t>
  </si>
  <si>
    <t>Personalnummer</t>
  </si>
  <si>
    <t>Laufbahn</t>
  </si>
  <si>
    <t>Schluss-Saldo gemäss Lehrauftrag in %</t>
  </si>
  <si>
    <t>Mustermann Hans</t>
  </si>
  <si>
    <t>Schlusssaldo gemäss Lehrauftrag NESA</t>
  </si>
  <si>
    <t>Anzahl Lektionen</t>
  </si>
  <si>
    <t>Erfassung NESA unter "10 Diverses"</t>
  </si>
  <si>
    <t>SAP:</t>
  </si>
  <si>
    <t>NESA:</t>
  </si>
  <si>
    <t>A</t>
  </si>
  <si>
    <t>JWLekt.</t>
  </si>
  <si>
    <t>Laufbahn-</t>
  </si>
  <si>
    <t>Grundlohn</t>
  </si>
  <si>
    <t>Monatslohn</t>
  </si>
  <si>
    <t>Jahreslohn</t>
  </si>
  <si>
    <t>Klasse /</t>
  </si>
  <si>
    <t>jahr</t>
  </si>
  <si>
    <t>ohne 13. ML</t>
  </si>
  <si>
    <t>inkl. 13. ML</t>
  </si>
  <si>
    <t>Stufe</t>
  </si>
  <si>
    <t>St. Gallen, 01.01.2024</t>
  </si>
  <si>
    <t>Laufbahnjahr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</si>
</sst>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28" x14ac:knownFonts="1">
    <font>
      <sz val="10.5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0.5"/>
      <color rgb="FFFFFFFF"/>
      <name val="Arial"/>
      <family val="2"/>
    </font>
    <font>
      <sz val="10.5"/>
      <color rgb="FF006100"/>
      <name val="Arial"/>
      <family val="2"/>
    </font>
    <font>
      <sz val="10.5"/>
      <color rgb="FF9C6500"/>
      <name val="Arial"/>
      <family val="2"/>
    </font>
    <font>
      <sz val="10.5"/>
      <color rgb="FF9C0006"/>
      <name val="Arial"/>
      <family val="2"/>
    </font>
    <font>
      <b/>
      <sz val="10.5"/>
      <color rgb="FF3F3F3F"/>
      <name val="Arial"/>
      <family val="2"/>
    </font>
    <font>
      <b/>
      <sz val="10.5"/>
      <color rgb="FFFA7D00"/>
      <name val="Arial"/>
      <family val="2"/>
    </font>
    <font>
      <sz val="10.5"/>
      <color rgb="FF3F3F76"/>
      <name val="Arial"/>
      <family val="2"/>
    </font>
    <font>
      <i/>
      <sz val="10.5"/>
      <color rgb="FF7F7F7F"/>
      <name val="Arial"/>
      <family val="2"/>
    </font>
    <font>
      <sz val="10.5"/>
      <color rgb="FFFA7D00"/>
      <name val="Arial"/>
      <family val="2"/>
    </font>
    <font>
      <sz val="10.5"/>
      <color rgb="FFFF0000"/>
      <name val="Arial"/>
      <family val="2"/>
    </font>
    <font>
      <b/>
      <sz val="10.5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.5"/>
      <color theme="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color indexed="81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64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6" fillId="0" borderId="7" applyNumberFormat="0" applyFill="0" applyAlignment="0" applyProtection="0"/>
    <xf numFmtId="0" fontId="15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1" applyNumberFormat="0" applyAlignment="0" applyProtection="0"/>
    <xf numFmtId="0" fontId="8" fillId="6" borderId="2" applyNumberFormat="0" applyAlignment="0" applyProtection="0"/>
    <xf numFmtId="0" fontId="9" fillId="6" borderId="1" applyNumberFormat="0" applyAlignment="0" applyProtection="0"/>
    <xf numFmtId="0" fontId="12" fillId="0" borderId="3" applyNumberFormat="0" applyFill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" fillId="8" borderId="5" applyNumberFormat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0" borderId="0">
      <alignment vertical="top"/>
    </xf>
    <xf numFmtId="0" fontId="4" fillId="33" borderId="0">
      <alignment wrapText="1"/>
    </xf>
    <xf numFmtId="0" fontId="4" fillId="33" borderId="0">
      <alignment horizontal="center" textRotation="90" wrapText="1"/>
    </xf>
    <xf numFmtId="0" fontId="20" fillId="0" borderId="0"/>
    <xf numFmtId="0" fontId="2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42">
      <alignment vertical="top"/>
    </xf>
    <xf numFmtId="0" fontId="0" fillId="0" borderId="9" xfId="0" applyBorder="1"/>
    <xf numFmtId="0" fontId="20" fillId="0" borderId="0" xfId="45"/>
    <xf numFmtId="0" fontId="21" fillId="0" borderId="0" xfId="45" applyFont="1" applyAlignment="1">
      <alignment vertical="center"/>
    </xf>
    <xf numFmtId="49" fontId="22" fillId="0" borderId="10" xfId="46" applyNumberFormat="1" applyFont="1" applyBorder="1" applyAlignment="1">
      <alignment horizontal="right" vertical="center"/>
    </xf>
    <xf numFmtId="0" fontId="21" fillId="0" borderId="10" xfId="45" applyFont="1" applyBorder="1" applyAlignment="1">
      <alignment horizontal="center" vertical="center"/>
    </xf>
    <xf numFmtId="0" fontId="21" fillId="0" borderId="10" xfId="45" applyFont="1" applyBorder="1" applyAlignment="1">
      <alignment vertical="center"/>
    </xf>
    <xf numFmtId="0" fontId="23" fillId="0" borderId="10" xfId="45" applyFont="1" applyBorder="1" applyAlignment="1">
      <alignment horizontal="center" vertical="center"/>
    </xf>
    <xf numFmtId="0" fontId="17" fillId="0" borderId="0" xfId="45" applyFont="1" applyAlignment="1">
      <alignment vertical="center"/>
    </xf>
    <xf numFmtId="2" fontId="21" fillId="0" borderId="10" xfId="45" applyNumberFormat="1" applyFont="1" applyBorder="1" applyAlignment="1">
      <alignment vertical="center"/>
    </xf>
    <xf numFmtId="49" fontId="22" fillId="0" borderId="10" xfId="45" applyNumberFormat="1" applyFont="1" applyBorder="1" applyAlignment="1">
      <alignment horizontal="right" vertical="center"/>
    </xf>
    <xf numFmtId="2" fontId="21" fillId="0" borderId="0" xfId="45" applyNumberFormat="1" applyFont="1" applyAlignment="1">
      <alignment vertical="center"/>
    </xf>
    <xf numFmtId="0" fontId="21" fillId="0" borderId="0" xfId="45" applyFont="1" applyAlignment="1">
      <alignment horizontal="center" vertical="center"/>
    </xf>
    <xf numFmtId="0" fontId="25" fillId="0" borderId="0" xfId="0" applyFont="1"/>
    <xf numFmtId="0" fontId="26" fillId="0" borderId="0" xfId="0" applyFont="1"/>
    <xf numFmtId="0" fontId="25" fillId="0" borderId="9" xfId="0" applyFont="1" applyBorder="1"/>
    <xf numFmtId="4" fontId="25" fillId="0" borderId="9" xfId="0" applyNumberFormat="1" applyFont="1" applyFill="1" applyBorder="1"/>
    <xf numFmtId="2" fontId="25" fillId="0" borderId="9" xfId="0" applyNumberFormat="1" applyFont="1" applyFill="1" applyBorder="1"/>
    <xf numFmtId="43" fontId="21" fillId="0" borderId="0" xfId="48" applyFont="1"/>
    <xf numFmtId="164" fontId="24" fillId="0" borderId="0" xfId="48" applyNumberFormat="1" applyFont="1"/>
    <xf numFmtId="43" fontId="24" fillId="0" borderId="0" xfId="48" applyFont="1"/>
    <xf numFmtId="43" fontId="21" fillId="0" borderId="10" xfId="48" applyFont="1" applyBorder="1"/>
    <xf numFmtId="43" fontId="21" fillId="0" borderId="10" xfId="48" applyFont="1" applyBorder="1" applyAlignment="1">
      <alignment vertical="center"/>
    </xf>
    <xf numFmtId="164" fontId="24" fillId="0" borderId="0" xfId="48" applyNumberFormat="1" applyFont="1" applyAlignment="1">
      <alignment horizontal="left" indent="1"/>
    </xf>
    <xf numFmtId="0" fontId="0" fillId="34" borderId="9" xfId="0" applyFill="1" applyBorder="1" applyAlignment="1">
      <alignment horizontal="center"/>
    </xf>
    <xf numFmtId="2" fontId="0" fillId="34" borderId="9" xfId="0" applyNumberFormat="1" applyFill="1" applyBorder="1" applyAlignment="1">
      <alignment horizontal="center"/>
    </xf>
    <xf numFmtId="0" fontId="25" fillId="34" borderId="0" xfId="0" applyFont="1" applyFill="1"/>
  </cellXfs>
  <cellStyles count="49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Komma" xfId="48" builtinId="3"/>
    <cellStyle name="Komma 2" xfId="47"/>
    <cellStyle name="Neutral" xfId="8" builtinId="28" customBuiltin="1"/>
    <cellStyle name="Notiz" xfId="15" builtinId="10" customBuiltin="1"/>
    <cellStyle name="Schlecht" xfId="7" builtinId="27" customBuiltin="1"/>
    <cellStyle name="SG SpaltenKopf" xfId="43"/>
    <cellStyle name="SG sSpaltenKopf" xfId="44"/>
    <cellStyle name="SG Titel" xfId="42"/>
    <cellStyle name="Standard" xfId="0" builtinId="0" customBuiltin="1"/>
    <cellStyle name="Standard 2" xfId="45"/>
    <cellStyle name="Standard_Mappe2" xfId="46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colors>
    <mruColors>
      <color rgb="FFFFFF99"/>
      <color rgb="FFFFFFFF"/>
      <color rgb="FF0096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FFFF00"/>
  </sheetPr>
  <dimension ref="A1:C29"/>
  <sheetViews>
    <sheetView tabSelected="1" zoomScale="145" zoomScaleNormal="145" workbookViewId="0">
      <selection activeCell="B8" sqref="B8"/>
    </sheetView>
  </sheetViews>
  <sheetFormatPr baseColWidth="10" defaultColWidth="11" defaultRowHeight="13.5" x14ac:dyDescent="0.2"/>
  <cols>
    <col min="1" max="1" width="38.5" customWidth="1"/>
    <col min="2" max="2" width="25.375" customWidth="1"/>
    <col min="3" max="3" width="11.5" customWidth="1"/>
    <col min="4" max="4" width="11.625" customWidth="1"/>
    <col min="5" max="6" width="10" customWidth="1"/>
  </cols>
  <sheetData>
    <row r="1" spans="1:3" ht="31.35" customHeight="1" x14ac:dyDescent="0.2">
      <c r="A1" s="1" t="s">
        <v>3</v>
      </c>
    </row>
    <row r="2" spans="1:3" ht="13.5" customHeight="1" x14ac:dyDescent="0.2"/>
    <row r="3" spans="1:3" x14ac:dyDescent="0.2">
      <c r="A3" s="2" t="s">
        <v>67</v>
      </c>
      <c r="B3" s="25" t="s">
        <v>71</v>
      </c>
    </row>
    <row r="4" spans="1:3" x14ac:dyDescent="0.2">
      <c r="A4" s="2" t="s">
        <v>68</v>
      </c>
      <c r="B4" s="25">
        <v>123123</v>
      </c>
    </row>
    <row r="5" spans="1:3" x14ac:dyDescent="0.2">
      <c r="A5" s="2" t="s">
        <v>69</v>
      </c>
      <c r="B5" s="25" t="s">
        <v>77</v>
      </c>
    </row>
    <row r="6" spans="1:3" x14ac:dyDescent="0.2">
      <c r="A6" s="2" t="s">
        <v>89</v>
      </c>
      <c r="B6" s="25">
        <v>25</v>
      </c>
    </row>
    <row r="7" spans="1:3" ht="13.5" customHeight="1" x14ac:dyDescent="0.2">
      <c r="A7" s="2" t="s">
        <v>70</v>
      </c>
      <c r="B7" s="26">
        <v>11.5</v>
      </c>
    </row>
    <row r="8" spans="1:3" ht="13.5" customHeight="1" x14ac:dyDescent="0.2"/>
    <row r="9" spans="1:3" ht="13.5" customHeight="1" x14ac:dyDescent="0.2">
      <c r="A9" s="14"/>
      <c r="B9" s="14"/>
      <c r="C9" s="14"/>
    </row>
    <row r="10" spans="1:3" ht="13.5" customHeight="1" x14ac:dyDescent="0.2">
      <c r="A10" s="14"/>
      <c r="B10" s="14"/>
      <c r="C10" s="14"/>
    </row>
    <row r="11" spans="1:3" x14ac:dyDescent="0.2">
      <c r="A11" s="15" t="s">
        <v>75</v>
      </c>
      <c r="B11" s="14"/>
      <c r="C11" s="14"/>
    </row>
    <row r="12" spans="1:3" x14ac:dyDescent="0.2">
      <c r="A12" s="16" t="s">
        <v>7</v>
      </c>
      <c r="B12" s="17">
        <f>IF(B5="A",VLOOKUP(B6,'Laufbahn A'!$A$6:$I$30,4,FALSE),IF(B5="B",VLOOKUP(B6,'Laufbahn B'!$A$6:$I$30,4,FALSE),IF(B5="C",VLOOKUP(B6,'Laufbahn C'!$A$6:$I$30,4,FALSE),IF(B5="D",VLOOKUP(B6,'Laufbahn D'!$A$6:$I$30,4,FALSE),IF(B5="E",VLOOKUP(B6,'Laufbahn E'!$A$6:$I$30,4,FALSE),IF(B5="F",VLOOKUP(B6,'Laufbahn F'!$A$6:$J$13,4,FALSE),""))))))</f>
        <v>166020.40000000002</v>
      </c>
      <c r="C12" s="16" t="s">
        <v>2</v>
      </c>
    </row>
    <row r="13" spans="1:3" x14ac:dyDescent="0.2">
      <c r="A13" s="16" t="s">
        <v>5</v>
      </c>
      <c r="B13" s="17">
        <f>IF(B5="A",VLOOKUP(B6,'Laufbahn A'!$A$6:$I$30,7,FALSE),IF(B5="B",VLOOKUP(B6,'Laufbahn B'!$A$6:$I$30,7,FALSE),IF(B5="C",VLOOKUP(B6,'Laufbahn C'!$A$6:$I$30,7,FALSE),IF(B5="D",VLOOKUP(B6,'Laufbahn D'!$A$6:$I$30,7,FALSE),IF(B5="E",VLOOKUP(B6,'Laufbahn E'!$A$6:$I$30,7,FALSE),IF(B5="F",VLOOKUP(B6,'Laufbahn F'!$A$6:$J$13,7,FALSE),""))))))</f>
        <v>170.3</v>
      </c>
      <c r="C13" s="16" t="s">
        <v>2</v>
      </c>
    </row>
    <row r="14" spans="1:3" x14ac:dyDescent="0.2">
      <c r="A14" s="16" t="s">
        <v>73</v>
      </c>
      <c r="B14" s="18">
        <f>(B15/B13)</f>
        <v>112.11009982384027</v>
      </c>
      <c r="C14" s="16" t="s">
        <v>4</v>
      </c>
    </row>
    <row r="15" spans="1:3" x14ac:dyDescent="0.2">
      <c r="A15" s="16" t="s">
        <v>66</v>
      </c>
      <c r="B15" s="17">
        <f>ROUND((B12/100*B19)/5,2)*5</f>
        <v>19092.349999999999</v>
      </c>
      <c r="C15" s="16" t="s">
        <v>2</v>
      </c>
    </row>
    <row r="16" spans="1:3" x14ac:dyDescent="0.2">
      <c r="A16" s="14"/>
      <c r="B16" s="14"/>
      <c r="C16" s="14"/>
    </row>
    <row r="17" spans="1:3" x14ac:dyDescent="0.2">
      <c r="A17" s="14"/>
      <c r="B17" s="14"/>
      <c r="C17" s="14"/>
    </row>
    <row r="18" spans="1:3" x14ac:dyDescent="0.2">
      <c r="A18" s="15" t="s">
        <v>76</v>
      </c>
      <c r="B18" s="14"/>
      <c r="C18" s="14"/>
    </row>
    <row r="19" spans="1:3" x14ac:dyDescent="0.2">
      <c r="A19" s="16" t="s">
        <v>72</v>
      </c>
      <c r="B19" s="18">
        <f>B7</f>
        <v>11.5</v>
      </c>
      <c r="C19" s="16" t="s">
        <v>0</v>
      </c>
    </row>
    <row r="20" spans="1:3" x14ac:dyDescent="0.2">
      <c r="A20" s="16" t="s">
        <v>74</v>
      </c>
      <c r="B20" s="18">
        <f>B19*-2</f>
        <v>-23</v>
      </c>
      <c r="C20" s="16" t="s">
        <v>0</v>
      </c>
    </row>
    <row r="21" spans="1:3" x14ac:dyDescent="0.2">
      <c r="A21" s="14"/>
      <c r="B21" s="14"/>
      <c r="C21" s="14"/>
    </row>
    <row r="22" spans="1:3" x14ac:dyDescent="0.2">
      <c r="A22" s="14"/>
      <c r="B22" s="14"/>
      <c r="C22" s="14"/>
    </row>
    <row r="23" spans="1:3" x14ac:dyDescent="0.2">
      <c r="A23" s="14"/>
      <c r="B23" s="14"/>
      <c r="C23" s="14"/>
    </row>
    <row r="24" spans="1:3" x14ac:dyDescent="0.2">
      <c r="A24" s="27" t="s">
        <v>88</v>
      </c>
    </row>
    <row r="29" spans="1:3" x14ac:dyDescent="0.2">
      <c r="A29" t="s">
        <v>1</v>
      </c>
      <c r="B29" t="s">
        <v>6</v>
      </c>
    </row>
  </sheetData>
  <pageMargins left="1.1811023622047245" right="0.39370078740157483" top="1.71875" bottom="0.9055118110236221" header="0.39370078740157483" footer="0.39370078740157483"/>
  <pageSetup paperSize="9" scale="96" orientation="portrait" r:id="rId1"/>
  <headerFooter scaleWithDoc="0">
    <oddHeader>&amp;LKanton St.Gallen
Bildungsdepartement
&amp;R&amp;G</oddHeader>
    <oddFooter>&amp;L&amp;5&amp;F&amp;R&amp;P/&amp;N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I30"/>
  <sheetViews>
    <sheetView zoomScale="130" zoomScaleNormal="130" workbookViewId="0">
      <selection activeCell="K7" sqref="K7"/>
    </sheetView>
  </sheetViews>
  <sheetFormatPr baseColWidth="10" defaultColWidth="11" defaultRowHeight="12.75" x14ac:dyDescent="0.2"/>
  <cols>
    <col min="1" max="16384" width="11" style="3"/>
  </cols>
  <sheetData>
    <row r="1" spans="1:9" s="4" customFormat="1" ht="20.100000000000001" customHeight="1" x14ac:dyDescent="0.2">
      <c r="A1" s="9" t="s">
        <v>31</v>
      </c>
      <c r="B1" s="19"/>
      <c r="C1" s="20">
        <v>25</v>
      </c>
      <c r="D1" s="19" t="s">
        <v>78</v>
      </c>
      <c r="E1" s="19"/>
      <c r="F1" s="20">
        <v>975</v>
      </c>
      <c r="G1" s="19" t="s">
        <v>4</v>
      </c>
      <c r="H1" s="21" t="s">
        <v>30</v>
      </c>
      <c r="I1" s="19"/>
    </row>
    <row r="2" spans="1:9" s="4" customFormat="1" ht="20.100000000000001" customHeight="1" x14ac:dyDescent="0.2">
      <c r="A2" s="19"/>
      <c r="B2" s="19"/>
      <c r="C2" s="19"/>
      <c r="D2" s="19"/>
      <c r="E2" s="19"/>
      <c r="F2" s="19"/>
      <c r="G2" s="19"/>
      <c r="H2" s="19"/>
      <c r="I2" s="19"/>
    </row>
    <row r="3" spans="1:9" s="4" customFormat="1" ht="20.100000000000001" customHeight="1" x14ac:dyDescent="0.2">
      <c r="A3" s="8" t="s">
        <v>79</v>
      </c>
      <c r="B3" s="8" t="s">
        <v>80</v>
      </c>
      <c r="C3" s="8" t="s">
        <v>81</v>
      </c>
      <c r="D3" s="8" t="s">
        <v>82</v>
      </c>
      <c r="E3" s="8" t="s">
        <v>82</v>
      </c>
      <c r="F3" s="8" t="s">
        <v>29</v>
      </c>
      <c r="G3" s="8" t="s">
        <v>28</v>
      </c>
      <c r="H3" s="8" t="s">
        <v>27</v>
      </c>
      <c r="I3" s="8" t="s">
        <v>83</v>
      </c>
    </row>
    <row r="4" spans="1:9" s="4" customFormat="1" ht="20.100000000000001" customHeight="1" x14ac:dyDescent="0.2">
      <c r="A4" s="8" t="s">
        <v>84</v>
      </c>
      <c r="B4" s="8" t="s">
        <v>26</v>
      </c>
      <c r="C4" s="8" t="s">
        <v>25</v>
      </c>
      <c r="D4" s="8" t="s">
        <v>23</v>
      </c>
      <c r="E4" s="8" t="s">
        <v>24</v>
      </c>
      <c r="F4" s="8" t="s">
        <v>85</v>
      </c>
      <c r="G4" s="8" t="s">
        <v>86</v>
      </c>
      <c r="H4" s="8" t="s">
        <v>85</v>
      </c>
      <c r="I4" s="8" t="s">
        <v>87</v>
      </c>
    </row>
    <row r="5" spans="1:9" s="4" customFormat="1" ht="20.100000000000001" customHeight="1" x14ac:dyDescent="0.2">
      <c r="A5" s="22"/>
      <c r="B5" s="22"/>
      <c r="C5" s="22"/>
      <c r="D5" s="22"/>
      <c r="E5" s="22"/>
      <c r="F5" s="22"/>
      <c r="G5" s="22"/>
      <c r="H5" s="22"/>
      <c r="I5" s="22"/>
    </row>
    <row r="6" spans="1:9" s="4" customFormat="1" ht="20.100000000000001" customHeight="1" x14ac:dyDescent="0.2">
      <c r="A6" s="6">
        <v>1</v>
      </c>
      <c r="B6" s="23">
        <v>91680</v>
      </c>
      <c r="C6" s="23">
        <f>MROUND(D6/13,0.1)</f>
        <v>7640</v>
      </c>
      <c r="D6" s="23">
        <f>MROUND(B6/12*13,0.1)</f>
        <v>99320</v>
      </c>
      <c r="E6" s="23">
        <f>MROUND(D6/$C$1,0.1)</f>
        <v>3972.8</v>
      </c>
      <c r="F6" s="23">
        <f>MROUND(B6/$C$1/12,0.1)</f>
        <v>305.60000000000002</v>
      </c>
      <c r="G6" s="23">
        <f>MROUND(D6/$F$1,0.1)</f>
        <v>101.9</v>
      </c>
      <c r="H6" s="23">
        <f>MROUND(G6/13*12, 0.1)</f>
        <v>94.100000000000009</v>
      </c>
      <c r="I6" s="5" t="s">
        <v>22</v>
      </c>
    </row>
    <row r="7" spans="1:9" s="4" customFormat="1" ht="20.100000000000001" customHeight="1" x14ac:dyDescent="0.2">
      <c r="A7" s="6">
        <v>2</v>
      </c>
      <c r="B7" s="23">
        <v>94690.8</v>
      </c>
      <c r="C7" s="23">
        <f t="shared" ref="C7:C30" si="0">MROUND(D7/13,0.1)</f>
        <v>7890.9000000000005</v>
      </c>
      <c r="D7" s="23">
        <f t="shared" ref="D7:D30" si="1">MROUND(B7/12*13,0.1)</f>
        <v>102581.70000000001</v>
      </c>
      <c r="E7" s="23">
        <f t="shared" ref="E7:E30" si="2">MROUND(D7/$C$1,0.1)</f>
        <v>4103.3</v>
      </c>
      <c r="F7" s="23">
        <f t="shared" ref="F7:F30" si="3">MROUND(B7/$C$1/12,0.1)</f>
        <v>315.60000000000002</v>
      </c>
      <c r="G7" s="23">
        <f t="shared" ref="G7:G30" si="4">MROUND(D7/$F$1,0.1)</f>
        <v>105.2</v>
      </c>
      <c r="H7" s="23">
        <f t="shared" ref="H7:H30" si="5">MROUND(G7/13*12, 0.1)</f>
        <v>97.100000000000009</v>
      </c>
      <c r="I7" s="5" t="s">
        <v>21</v>
      </c>
    </row>
    <row r="8" spans="1:9" s="4" customFormat="1" ht="20.100000000000001" customHeight="1" x14ac:dyDescent="0.2">
      <c r="A8" s="6">
        <v>3</v>
      </c>
      <c r="B8" s="23">
        <v>97702.8</v>
      </c>
      <c r="C8" s="23">
        <f t="shared" si="0"/>
        <v>8141.9000000000005</v>
      </c>
      <c r="D8" s="23">
        <f t="shared" si="1"/>
        <v>105844.70000000001</v>
      </c>
      <c r="E8" s="23">
        <f t="shared" si="2"/>
        <v>4233.8</v>
      </c>
      <c r="F8" s="23">
        <f t="shared" si="3"/>
        <v>325.70000000000005</v>
      </c>
      <c r="G8" s="23">
        <f t="shared" si="4"/>
        <v>108.60000000000001</v>
      </c>
      <c r="H8" s="23">
        <f t="shared" si="5"/>
        <v>100.2</v>
      </c>
      <c r="I8" s="5" t="s">
        <v>20</v>
      </c>
    </row>
    <row r="9" spans="1:9" s="4" customFormat="1" ht="20.100000000000001" customHeight="1" x14ac:dyDescent="0.2">
      <c r="A9" s="6">
        <v>4</v>
      </c>
      <c r="B9" s="23">
        <v>106620</v>
      </c>
      <c r="C9" s="23">
        <f t="shared" si="0"/>
        <v>8885</v>
      </c>
      <c r="D9" s="23">
        <f t="shared" si="1"/>
        <v>115505</v>
      </c>
      <c r="E9" s="23">
        <f t="shared" si="2"/>
        <v>4620.2</v>
      </c>
      <c r="F9" s="23">
        <f t="shared" si="3"/>
        <v>355.40000000000003</v>
      </c>
      <c r="G9" s="23">
        <f t="shared" si="4"/>
        <v>118.5</v>
      </c>
      <c r="H9" s="23">
        <f t="shared" si="5"/>
        <v>109.4</v>
      </c>
      <c r="I9" s="5" t="s">
        <v>19</v>
      </c>
    </row>
    <row r="10" spans="1:9" s="4" customFormat="1" ht="20.100000000000001" customHeight="1" x14ac:dyDescent="0.2">
      <c r="A10" s="6">
        <v>5</v>
      </c>
      <c r="B10" s="23">
        <v>109906.8</v>
      </c>
      <c r="C10" s="23">
        <f t="shared" si="0"/>
        <v>9158.9</v>
      </c>
      <c r="D10" s="23">
        <f t="shared" si="1"/>
        <v>119065.70000000001</v>
      </c>
      <c r="E10" s="23">
        <f t="shared" si="2"/>
        <v>4762.6000000000004</v>
      </c>
      <c r="F10" s="23">
        <f t="shared" si="3"/>
        <v>366.40000000000003</v>
      </c>
      <c r="G10" s="23">
        <f t="shared" si="4"/>
        <v>122.10000000000001</v>
      </c>
      <c r="H10" s="23">
        <f t="shared" si="5"/>
        <v>112.7</v>
      </c>
      <c r="I10" s="5" t="s">
        <v>18</v>
      </c>
    </row>
    <row r="11" spans="1:9" s="4" customFormat="1" ht="20.100000000000001" customHeight="1" x14ac:dyDescent="0.2">
      <c r="A11" s="6">
        <v>6</v>
      </c>
      <c r="B11" s="23">
        <v>113194.8</v>
      </c>
      <c r="C11" s="23">
        <f t="shared" si="0"/>
        <v>9432.9</v>
      </c>
      <c r="D11" s="23">
        <f t="shared" si="1"/>
        <v>122627.70000000001</v>
      </c>
      <c r="E11" s="23">
        <f t="shared" si="2"/>
        <v>4905.1000000000004</v>
      </c>
      <c r="F11" s="23">
        <f t="shared" si="3"/>
        <v>377.3</v>
      </c>
      <c r="G11" s="23">
        <f t="shared" si="4"/>
        <v>125.80000000000001</v>
      </c>
      <c r="H11" s="23">
        <f t="shared" si="5"/>
        <v>116.10000000000001</v>
      </c>
      <c r="I11" s="5" t="s">
        <v>17</v>
      </c>
    </row>
    <row r="12" spans="1:9" s="4" customFormat="1" ht="20.100000000000001" customHeight="1" x14ac:dyDescent="0.2">
      <c r="A12" s="6">
        <v>7</v>
      </c>
      <c r="B12" s="23">
        <v>116481.60000000001</v>
      </c>
      <c r="C12" s="23">
        <f t="shared" si="0"/>
        <v>9706.8000000000011</v>
      </c>
      <c r="D12" s="23">
        <f t="shared" si="1"/>
        <v>126188.40000000001</v>
      </c>
      <c r="E12" s="23">
        <f t="shared" si="2"/>
        <v>5047.5</v>
      </c>
      <c r="F12" s="23">
        <f t="shared" si="3"/>
        <v>388.3</v>
      </c>
      <c r="G12" s="23">
        <f t="shared" si="4"/>
        <v>129.4</v>
      </c>
      <c r="H12" s="23">
        <f t="shared" si="5"/>
        <v>119.4</v>
      </c>
      <c r="I12" s="5" t="s">
        <v>16</v>
      </c>
    </row>
    <row r="13" spans="1:9" s="4" customFormat="1" ht="20.100000000000001" customHeight="1" x14ac:dyDescent="0.2">
      <c r="A13" s="6">
        <v>8</v>
      </c>
      <c r="B13" s="23">
        <v>119769.60000000001</v>
      </c>
      <c r="C13" s="23">
        <f t="shared" si="0"/>
        <v>9980.8000000000011</v>
      </c>
      <c r="D13" s="23">
        <f t="shared" si="1"/>
        <v>129750.40000000001</v>
      </c>
      <c r="E13" s="23">
        <f t="shared" si="2"/>
        <v>5190</v>
      </c>
      <c r="F13" s="23">
        <f t="shared" si="3"/>
        <v>399.20000000000005</v>
      </c>
      <c r="G13" s="23">
        <f t="shared" si="4"/>
        <v>133.1</v>
      </c>
      <c r="H13" s="23">
        <f t="shared" si="5"/>
        <v>122.9</v>
      </c>
      <c r="I13" s="5" t="s">
        <v>15</v>
      </c>
    </row>
    <row r="14" spans="1:9" s="4" customFormat="1" ht="20.100000000000001" customHeight="1" x14ac:dyDescent="0.2">
      <c r="A14" s="6">
        <v>9</v>
      </c>
      <c r="B14" s="23">
        <v>123056.4</v>
      </c>
      <c r="C14" s="23">
        <f t="shared" si="0"/>
        <v>10254.700000000001</v>
      </c>
      <c r="D14" s="23">
        <f t="shared" si="1"/>
        <v>133311.1</v>
      </c>
      <c r="E14" s="23">
        <f t="shared" si="2"/>
        <v>5332.4000000000005</v>
      </c>
      <c r="F14" s="23">
        <f t="shared" si="3"/>
        <v>410.20000000000005</v>
      </c>
      <c r="G14" s="23">
        <f t="shared" si="4"/>
        <v>136.70000000000002</v>
      </c>
      <c r="H14" s="23">
        <f t="shared" si="5"/>
        <v>126.2</v>
      </c>
      <c r="I14" s="5" t="s">
        <v>14</v>
      </c>
    </row>
    <row r="15" spans="1:9" s="4" customFormat="1" ht="20.100000000000001" customHeight="1" x14ac:dyDescent="0.2">
      <c r="A15" s="6">
        <v>10</v>
      </c>
      <c r="B15" s="23">
        <v>123056.4</v>
      </c>
      <c r="C15" s="23">
        <f t="shared" si="0"/>
        <v>10254.700000000001</v>
      </c>
      <c r="D15" s="23">
        <f t="shared" si="1"/>
        <v>133311.1</v>
      </c>
      <c r="E15" s="23">
        <f t="shared" si="2"/>
        <v>5332.4000000000005</v>
      </c>
      <c r="F15" s="23">
        <f t="shared" si="3"/>
        <v>410.20000000000005</v>
      </c>
      <c r="G15" s="23">
        <f t="shared" si="4"/>
        <v>136.70000000000002</v>
      </c>
      <c r="H15" s="23">
        <f t="shared" si="5"/>
        <v>126.2</v>
      </c>
      <c r="I15" s="5" t="s">
        <v>14</v>
      </c>
    </row>
    <row r="16" spans="1:9" s="4" customFormat="1" ht="20.100000000000001" customHeight="1" x14ac:dyDescent="0.2">
      <c r="A16" s="6">
        <v>11</v>
      </c>
      <c r="B16" s="23">
        <v>128980.8</v>
      </c>
      <c r="C16" s="23">
        <f t="shared" si="0"/>
        <v>10748.400000000001</v>
      </c>
      <c r="D16" s="23">
        <f t="shared" si="1"/>
        <v>139729.20000000001</v>
      </c>
      <c r="E16" s="23">
        <f t="shared" si="2"/>
        <v>5589.2000000000007</v>
      </c>
      <c r="F16" s="23">
        <f t="shared" si="3"/>
        <v>429.90000000000003</v>
      </c>
      <c r="G16" s="23">
        <f t="shared" si="4"/>
        <v>143.30000000000001</v>
      </c>
      <c r="H16" s="23">
        <f t="shared" si="5"/>
        <v>132.30000000000001</v>
      </c>
      <c r="I16" s="5" t="s">
        <v>13</v>
      </c>
    </row>
    <row r="17" spans="1:9" s="4" customFormat="1" ht="20.100000000000001" customHeight="1" x14ac:dyDescent="0.2">
      <c r="A17" s="6">
        <v>12</v>
      </c>
      <c r="B17" s="23">
        <v>132724.79999999999</v>
      </c>
      <c r="C17" s="23">
        <f t="shared" si="0"/>
        <v>11060.400000000001</v>
      </c>
      <c r="D17" s="23">
        <f t="shared" si="1"/>
        <v>143785.20000000001</v>
      </c>
      <c r="E17" s="23">
        <f t="shared" si="2"/>
        <v>5751.4000000000005</v>
      </c>
      <c r="F17" s="23">
        <f t="shared" si="3"/>
        <v>442.40000000000003</v>
      </c>
      <c r="G17" s="23">
        <f t="shared" si="4"/>
        <v>147.5</v>
      </c>
      <c r="H17" s="23">
        <f t="shared" si="5"/>
        <v>136.20000000000002</v>
      </c>
      <c r="I17" s="5" t="s">
        <v>12</v>
      </c>
    </row>
    <row r="18" spans="1:9" s="4" customFormat="1" ht="20.100000000000001" customHeight="1" x14ac:dyDescent="0.2">
      <c r="A18" s="6">
        <v>13</v>
      </c>
      <c r="B18" s="23">
        <v>136468.79999999999</v>
      </c>
      <c r="C18" s="23">
        <f t="shared" si="0"/>
        <v>11372.400000000001</v>
      </c>
      <c r="D18" s="23">
        <f t="shared" si="1"/>
        <v>147841.20000000001</v>
      </c>
      <c r="E18" s="23">
        <f t="shared" si="2"/>
        <v>5913.6</v>
      </c>
      <c r="F18" s="23">
        <f t="shared" si="3"/>
        <v>454.90000000000003</v>
      </c>
      <c r="G18" s="23">
        <f t="shared" si="4"/>
        <v>151.6</v>
      </c>
      <c r="H18" s="23">
        <f t="shared" si="5"/>
        <v>139.9</v>
      </c>
      <c r="I18" s="5" t="s">
        <v>11</v>
      </c>
    </row>
    <row r="19" spans="1:9" s="4" customFormat="1" ht="20.100000000000001" customHeight="1" x14ac:dyDescent="0.2">
      <c r="A19" s="6">
        <v>14</v>
      </c>
      <c r="B19" s="23">
        <v>140212.79999999999</v>
      </c>
      <c r="C19" s="23">
        <f t="shared" si="0"/>
        <v>11684.400000000001</v>
      </c>
      <c r="D19" s="23">
        <f t="shared" si="1"/>
        <v>151897.20000000001</v>
      </c>
      <c r="E19" s="23">
        <f t="shared" si="2"/>
        <v>6075.9000000000005</v>
      </c>
      <c r="F19" s="23">
        <f t="shared" si="3"/>
        <v>467.40000000000003</v>
      </c>
      <c r="G19" s="23">
        <f t="shared" si="4"/>
        <v>155.80000000000001</v>
      </c>
      <c r="H19" s="23">
        <f t="shared" si="5"/>
        <v>143.80000000000001</v>
      </c>
      <c r="I19" s="5" t="s">
        <v>10</v>
      </c>
    </row>
    <row r="20" spans="1:9" s="4" customFormat="1" ht="20.100000000000001" customHeight="1" x14ac:dyDescent="0.2">
      <c r="A20" s="6">
        <v>15</v>
      </c>
      <c r="B20" s="23">
        <v>146740.79999999999</v>
      </c>
      <c r="C20" s="23">
        <f t="shared" si="0"/>
        <v>12228.400000000001</v>
      </c>
      <c r="D20" s="23">
        <f>MROUND(B20/12*13,0.1)</f>
        <v>158969.20000000001</v>
      </c>
      <c r="E20" s="23">
        <f t="shared" si="2"/>
        <v>6358.8</v>
      </c>
      <c r="F20" s="23">
        <f t="shared" si="3"/>
        <v>489.1</v>
      </c>
      <c r="G20" s="23">
        <f t="shared" si="4"/>
        <v>163</v>
      </c>
      <c r="H20" s="23">
        <f t="shared" si="5"/>
        <v>150.5</v>
      </c>
      <c r="I20" s="5" t="s">
        <v>9</v>
      </c>
    </row>
    <row r="21" spans="1:9" s="4" customFormat="1" ht="20.100000000000001" customHeight="1" x14ac:dyDescent="0.2">
      <c r="A21" s="6">
        <v>16</v>
      </c>
      <c r="B21" s="23">
        <v>146740.79999999999</v>
      </c>
      <c r="C21" s="23">
        <f t="shared" si="0"/>
        <v>12228.400000000001</v>
      </c>
      <c r="D21" s="23">
        <f t="shared" si="1"/>
        <v>158969.20000000001</v>
      </c>
      <c r="E21" s="23">
        <f t="shared" si="2"/>
        <v>6358.8</v>
      </c>
      <c r="F21" s="23">
        <f t="shared" si="3"/>
        <v>489.1</v>
      </c>
      <c r="G21" s="23">
        <f t="shared" si="4"/>
        <v>163</v>
      </c>
      <c r="H21" s="23">
        <f t="shared" si="5"/>
        <v>150.5</v>
      </c>
      <c r="I21" s="5" t="s">
        <v>9</v>
      </c>
    </row>
    <row r="22" spans="1:9" s="4" customFormat="1" ht="20.100000000000001" customHeight="1" x14ac:dyDescent="0.2">
      <c r="A22" s="6">
        <v>17</v>
      </c>
      <c r="B22" s="23">
        <v>146740.79999999999</v>
      </c>
      <c r="C22" s="23">
        <f t="shared" si="0"/>
        <v>12228.400000000001</v>
      </c>
      <c r="D22" s="23">
        <f t="shared" si="1"/>
        <v>158969.20000000001</v>
      </c>
      <c r="E22" s="23">
        <f t="shared" si="2"/>
        <v>6358.8</v>
      </c>
      <c r="F22" s="23">
        <f t="shared" si="3"/>
        <v>489.1</v>
      </c>
      <c r="G22" s="23">
        <f t="shared" si="4"/>
        <v>163</v>
      </c>
      <c r="H22" s="23">
        <f t="shared" si="5"/>
        <v>150.5</v>
      </c>
      <c r="I22" s="5" t="s">
        <v>9</v>
      </c>
    </row>
    <row r="23" spans="1:9" s="4" customFormat="1" ht="20.100000000000001" customHeight="1" x14ac:dyDescent="0.2">
      <c r="A23" s="6">
        <v>18</v>
      </c>
      <c r="B23" s="23">
        <v>146740.79999999999</v>
      </c>
      <c r="C23" s="23">
        <f t="shared" si="0"/>
        <v>12228.400000000001</v>
      </c>
      <c r="D23" s="23">
        <f t="shared" si="1"/>
        <v>158969.20000000001</v>
      </c>
      <c r="E23" s="23">
        <f t="shared" si="2"/>
        <v>6358.8</v>
      </c>
      <c r="F23" s="23">
        <f t="shared" si="3"/>
        <v>489.1</v>
      </c>
      <c r="G23" s="23">
        <f t="shared" si="4"/>
        <v>163</v>
      </c>
      <c r="H23" s="23">
        <f t="shared" si="5"/>
        <v>150.5</v>
      </c>
      <c r="I23" s="5" t="s">
        <v>9</v>
      </c>
    </row>
    <row r="24" spans="1:9" s="4" customFormat="1" ht="20.100000000000001" customHeight="1" x14ac:dyDescent="0.2">
      <c r="A24" s="6">
        <v>19</v>
      </c>
      <c r="B24" s="23">
        <v>146740.79999999999</v>
      </c>
      <c r="C24" s="23">
        <f t="shared" si="0"/>
        <v>12228.400000000001</v>
      </c>
      <c r="D24" s="23">
        <f t="shared" si="1"/>
        <v>158969.20000000001</v>
      </c>
      <c r="E24" s="23">
        <f t="shared" si="2"/>
        <v>6358.8</v>
      </c>
      <c r="F24" s="23">
        <f t="shared" si="3"/>
        <v>489.1</v>
      </c>
      <c r="G24" s="23">
        <f t="shared" si="4"/>
        <v>163</v>
      </c>
      <c r="H24" s="23">
        <f t="shared" si="5"/>
        <v>150.5</v>
      </c>
      <c r="I24" s="5" t="s">
        <v>9</v>
      </c>
    </row>
    <row r="25" spans="1:9" s="4" customFormat="1" ht="20.100000000000001" customHeight="1" x14ac:dyDescent="0.2">
      <c r="A25" s="6">
        <v>20</v>
      </c>
      <c r="B25" s="23">
        <v>146740.79999999999</v>
      </c>
      <c r="C25" s="23">
        <f t="shared" si="0"/>
        <v>12228.400000000001</v>
      </c>
      <c r="D25" s="23">
        <f t="shared" si="1"/>
        <v>158969.20000000001</v>
      </c>
      <c r="E25" s="23">
        <f t="shared" si="2"/>
        <v>6358.8</v>
      </c>
      <c r="F25" s="23">
        <f t="shared" si="3"/>
        <v>489.1</v>
      </c>
      <c r="G25" s="23">
        <f t="shared" si="4"/>
        <v>163</v>
      </c>
      <c r="H25" s="23">
        <f t="shared" si="5"/>
        <v>150.5</v>
      </c>
      <c r="I25" s="5" t="s">
        <v>9</v>
      </c>
    </row>
    <row r="26" spans="1:9" s="4" customFormat="1" ht="20.100000000000001" customHeight="1" x14ac:dyDescent="0.2">
      <c r="A26" s="6">
        <v>21</v>
      </c>
      <c r="B26" s="23">
        <v>146740.79999999999</v>
      </c>
      <c r="C26" s="23">
        <f t="shared" si="0"/>
        <v>12228.400000000001</v>
      </c>
      <c r="D26" s="23">
        <f t="shared" si="1"/>
        <v>158969.20000000001</v>
      </c>
      <c r="E26" s="23">
        <f t="shared" si="2"/>
        <v>6358.8</v>
      </c>
      <c r="F26" s="23">
        <f t="shared" si="3"/>
        <v>489.1</v>
      </c>
      <c r="G26" s="23">
        <f t="shared" si="4"/>
        <v>163</v>
      </c>
      <c r="H26" s="23">
        <f t="shared" si="5"/>
        <v>150.5</v>
      </c>
      <c r="I26" s="5" t="s">
        <v>9</v>
      </c>
    </row>
    <row r="27" spans="1:9" s="4" customFormat="1" ht="20.100000000000001" customHeight="1" x14ac:dyDescent="0.2">
      <c r="A27" s="6">
        <v>22</v>
      </c>
      <c r="B27" s="23">
        <v>146740.79999999999</v>
      </c>
      <c r="C27" s="23">
        <f t="shared" si="0"/>
        <v>12228.400000000001</v>
      </c>
      <c r="D27" s="23">
        <f t="shared" si="1"/>
        <v>158969.20000000001</v>
      </c>
      <c r="E27" s="23">
        <f t="shared" si="2"/>
        <v>6358.8</v>
      </c>
      <c r="F27" s="23">
        <f t="shared" si="3"/>
        <v>489.1</v>
      </c>
      <c r="G27" s="23">
        <f t="shared" si="4"/>
        <v>163</v>
      </c>
      <c r="H27" s="23">
        <f t="shared" si="5"/>
        <v>150.5</v>
      </c>
      <c r="I27" s="5" t="s">
        <v>9</v>
      </c>
    </row>
    <row r="28" spans="1:9" s="4" customFormat="1" ht="20.100000000000001" customHeight="1" x14ac:dyDescent="0.2">
      <c r="A28" s="6">
        <v>23</v>
      </c>
      <c r="B28" s="23">
        <v>146740.79999999999</v>
      </c>
      <c r="C28" s="23">
        <f t="shared" si="0"/>
        <v>12228.400000000001</v>
      </c>
      <c r="D28" s="23">
        <f t="shared" si="1"/>
        <v>158969.20000000001</v>
      </c>
      <c r="E28" s="23">
        <f t="shared" si="2"/>
        <v>6358.8</v>
      </c>
      <c r="F28" s="23">
        <f t="shared" si="3"/>
        <v>489.1</v>
      </c>
      <c r="G28" s="23">
        <f t="shared" si="4"/>
        <v>163</v>
      </c>
      <c r="H28" s="23">
        <f t="shared" si="5"/>
        <v>150.5</v>
      </c>
      <c r="I28" s="5" t="s">
        <v>9</v>
      </c>
    </row>
    <row r="29" spans="1:9" s="4" customFormat="1" ht="20.100000000000001" customHeight="1" x14ac:dyDescent="0.2">
      <c r="A29" s="6">
        <v>24</v>
      </c>
      <c r="B29" s="23">
        <v>146740.79999999999</v>
      </c>
      <c r="C29" s="23">
        <f t="shared" si="0"/>
        <v>12228.400000000001</v>
      </c>
      <c r="D29" s="23">
        <f t="shared" si="1"/>
        <v>158969.20000000001</v>
      </c>
      <c r="E29" s="23">
        <f t="shared" si="2"/>
        <v>6358.8</v>
      </c>
      <c r="F29" s="23">
        <f t="shared" si="3"/>
        <v>489.1</v>
      </c>
      <c r="G29" s="23">
        <f t="shared" si="4"/>
        <v>163</v>
      </c>
      <c r="H29" s="23">
        <f t="shared" si="5"/>
        <v>150.5</v>
      </c>
      <c r="I29" s="5" t="s">
        <v>9</v>
      </c>
    </row>
    <row r="30" spans="1:9" s="4" customFormat="1" ht="20.100000000000001" customHeight="1" x14ac:dyDescent="0.2">
      <c r="A30" s="6">
        <v>25</v>
      </c>
      <c r="B30" s="23">
        <v>153249.60000000001</v>
      </c>
      <c r="C30" s="23">
        <f t="shared" si="0"/>
        <v>12770.800000000001</v>
      </c>
      <c r="D30" s="23">
        <f t="shared" si="1"/>
        <v>166020.40000000002</v>
      </c>
      <c r="E30" s="23">
        <f t="shared" si="2"/>
        <v>6640.8</v>
      </c>
      <c r="F30" s="23">
        <f t="shared" si="3"/>
        <v>510.8</v>
      </c>
      <c r="G30" s="23">
        <f t="shared" si="4"/>
        <v>170.3</v>
      </c>
      <c r="H30" s="23">
        <f t="shared" si="5"/>
        <v>157.20000000000002</v>
      </c>
      <c r="I30" s="5" t="s">
        <v>8</v>
      </c>
    </row>
  </sheetData>
  <pageMargins left="0.70866141732283472" right="0.70866141732283472" top="0.78740157480314965" bottom="0.78740157480314965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I30"/>
  <sheetViews>
    <sheetView zoomScaleNormal="100" workbookViewId="0">
      <selection activeCell="E1" sqref="E1"/>
    </sheetView>
  </sheetViews>
  <sheetFormatPr baseColWidth="10" defaultColWidth="11" defaultRowHeight="12.75" x14ac:dyDescent="0.2"/>
  <cols>
    <col min="1" max="16384" width="11" style="3"/>
  </cols>
  <sheetData>
    <row r="1" spans="1:9" s="4" customFormat="1" ht="20.100000000000001" customHeight="1" x14ac:dyDescent="0.2">
      <c r="A1" s="9" t="s">
        <v>32</v>
      </c>
      <c r="C1" s="20">
        <v>27</v>
      </c>
      <c r="D1" s="19" t="s">
        <v>78</v>
      </c>
      <c r="E1" s="19"/>
      <c r="F1" s="20">
        <v>1053</v>
      </c>
      <c r="G1" s="21" t="s">
        <v>4</v>
      </c>
      <c r="H1" s="21" t="s">
        <v>30</v>
      </c>
      <c r="I1" s="19"/>
    </row>
    <row r="2" spans="1:9" s="4" customFormat="1" ht="20.100000000000001" customHeight="1" x14ac:dyDescent="0.2"/>
    <row r="3" spans="1:9" s="4" customFormat="1" ht="20.100000000000001" customHeight="1" x14ac:dyDescent="0.2">
      <c r="A3" s="8" t="s">
        <v>79</v>
      </c>
      <c r="B3" s="8" t="s">
        <v>80</v>
      </c>
      <c r="C3" s="8" t="s">
        <v>81</v>
      </c>
      <c r="D3" s="8" t="s">
        <v>82</v>
      </c>
      <c r="E3" s="8" t="s">
        <v>82</v>
      </c>
      <c r="F3" s="8" t="s">
        <v>29</v>
      </c>
      <c r="G3" s="8" t="s">
        <v>28</v>
      </c>
      <c r="H3" s="8" t="s">
        <v>27</v>
      </c>
      <c r="I3" s="8" t="s">
        <v>83</v>
      </c>
    </row>
    <row r="4" spans="1:9" s="4" customFormat="1" ht="20.100000000000001" customHeight="1" x14ac:dyDescent="0.2">
      <c r="A4" s="8" t="s">
        <v>84</v>
      </c>
      <c r="B4" s="8" t="s">
        <v>26</v>
      </c>
      <c r="C4" s="8" t="s">
        <v>25</v>
      </c>
      <c r="D4" s="8" t="s">
        <v>23</v>
      </c>
      <c r="E4" s="8" t="s">
        <v>24</v>
      </c>
      <c r="F4" s="8" t="s">
        <v>85</v>
      </c>
      <c r="G4" s="8" t="s">
        <v>86</v>
      </c>
      <c r="H4" s="8" t="s">
        <v>85</v>
      </c>
      <c r="I4" s="8" t="s">
        <v>87</v>
      </c>
    </row>
    <row r="5" spans="1:9" s="4" customFormat="1" ht="20.100000000000001" customHeight="1" x14ac:dyDescent="0.2">
      <c r="A5" s="7"/>
      <c r="B5" s="7"/>
      <c r="C5" s="7"/>
      <c r="D5" s="7"/>
      <c r="E5" s="7"/>
      <c r="F5" s="7"/>
      <c r="G5" s="7"/>
      <c r="H5" s="7"/>
      <c r="I5" s="7"/>
    </row>
    <row r="6" spans="1:9" s="4" customFormat="1" ht="20.100000000000001" customHeight="1" x14ac:dyDescent="0.2">
      <c r="A6" s="6">
        <v>1</v>
      </c>
      <c r="B6" s="23">
        <v>91680</v>
      </c>
      <c r="C6" s="23">
        <f>MROUND(D6/13,0.1)</f>
        <v>7640</v>
      </c>
      <c r="D6" s="23">
        <f>MROUND(B6/12*13,0.1)</f>
        <v>99320</v>
      </c>
      <c r="E6" s="23">
        <f>MROUND(D6/$C$1,0.1)</f>
        <v>3678.5</v>
      </c>
      <c r="F6" s="23">
        <f>MROUND(B6/$C$1/12,0.1)</f>
        <v>283</v>
      </c>
      <c r="G6" s="23">
        <f>MROUND(D6/$F$1,0.1)</f>
        <v>94.300000000000011</v>
      </c>
      <c r="H6" s="23">
        <f>MROUND(G6/13*12, 0.1)</f>
        <v>87</v>
      </c>
      <c r="I6" s="5" t="s">
        <v>22</v>
      </c>
    </row>
    <row r="7" spans="1:9" s="4" customFormat="1" ht="20.100000000000001" customHeight="1" x14ac:dyDescent="0.2">
      <c r="A7" s="6">
        <v>2</v>
      </c>
      <c r="B7" s="23">
        <v>94690.8</v>
      </c>
      <c r="C7" s="23">
        <f t="shared" ref="C7:C30" si="0">MROUND(D7/13,0.1)</f>
        <v>7890.9000000000005</v>
      </c>
      <c r="D7" s="23">
        <f t="shared" ref="D7:D30" si="1">MROUND(B7/12*13,0.1)</f>
        <v>102581.70000000001</v>
      </c>
      <c r="E7" s="23">
        <f t="shared" ref="E7:E30" si="2">MROUND(D7/$C$1,0.1)</f>
        <v>3799.3</v>
      </c>
      <c r="F7" s="23">
        <f t="shared" ref="F7:F30" si="3">MROUND(B7/$C$1/12,0.1)</f>
        <v>292.3</v>
      </c>
      <c r="G7" s="23">
        <f t="shared" ref="G7:G30" si="4">MROUND(D7/$F$1,0.1)</f>
        <v>97.4</v>
      </c>
      <c r="H7" s="23">
        <f t="shared" ref="H7:H30" si="5">MROUND(G7/13*12, 0.1)</f>
        <v>89.9</v>
      </c>
      <c r="I7" s="5" t="s">
        <v>21</v>
      </c>
    </row>
    <row r="8" spans="1:9" s="4" customFormat="1" ht="20.100000000000001" customHeight="1" x14ac:dyDescent="0.2">
      <c r="A8" s="6">
        <v>3</v>
      </c>
      <c r="B8" s="23">
        <v>97702.8</v>
      </c>
      <c r="C8" s="23">
        <f t="shared" si="0"/>
        <v>8141.9000000000005</v>
      </c>
      <c r="D8" s="23">
        <f t="shared" si="1"/>
        <v>105844.70000000001</v>
      </c>
      <c r="E8" s="23">
        <f t="shared" si="2"/>
        <v>3920.2000000000003</v>
      </c>
      <c r="F8" s="23">
        <f t="shared" si="3"/>
        <v>301.60000000000002</v>
      </c>
      <c r="G8" s="23">
        <f t="shared" si="4"/>
        <v>100.5</v>
      </c>
      <c r="H8" s="23">
        <f t="shared" si="5"/>
        <v>92.800000000000011</v>
      </c>
      <c r="I8" s="5" t="s">
        <v>20</v>
      </c>
    </row>
    <row r="9" spans="1:9" s="4" customFormat="1" ht="20.100000000000001" customHeight="1" x14ac:dyDescent="0.2">
      <c r="A9" s="6">
        <v>4</v>
      </c>
      <c r="B9" s="23">
        <v>106620</v>
      </c>
      <c r="C9" s="23">
        <f t="shared" si="0"/>
        <v>8885</v>
      </c>
      <c r="D9" s="23">
        <f t="shared" si="1"/>
        <v>115505</v>
      </c>
      <c r="E9" s="23">
        <f t="shared" si="2"/>
        <v>4278</v>
      </c>
      <c r="F9" s="23">
        <f t="shared" si="3"/>
        <v>329.1</v>
      </c>
      <c r="G9" s="23">
        <f t="shared" si="4"/>
        <v>109.7</v>
      </c>
      <c r="H9" s="23">
        <f t="shared" si="5"/>
        <v>101.30000000000001</v>
      </c>
      <c r="I9" s="5" t="s">
        <v>19</v>
      </c>
    </row>
    <row r="10" spans="1:9" s="4" customFormat="1" ht="20.100000000000001" customHeight="1" x14ac:dyDescent="0.2">
      <c r="A10" s="6">
        <v>5</v>
      </c>
      <c r="B10" s="23">
        <v>109906.8</v>
      </c>
      <c r="C10" s="23">
        <f t="shared" si="0"/>
        <v>9158.9</v>
      </c>
      <c r="D10" s="23">
        <f t="shared" si="1"/>
        <v>119065.70000000001</v>
      </c>
      <c r="E10" s="23">
        <f t="shared" si="2"/>
        <v>4409.8</v>
      </c>
      <c r="F10" s="23">
        <f t="shared" si="3"/>
        <v>339.20000000000005</v>
      </c>
      <c r="G10" s="23">
        <f t="shared" si="4"/>
        <v>113.10000000000001</v>
      </c>
      <c r="H10" s="23">
        <f t="shared" si="5"/>
        <v>104.4</v>
      </c>
      <c r="I10" s="5" t="s">
        <v>18</v>
      </c>
    </row>
    <row r="11" spans="1:9" s="4" customFormat="1" ht="20.100000000000001" customHeight="1" x14ac:dyDescent="0.2">
      <c r="A11" s="6">
        <v>6</v>
      </c>
      <c r="B11" s="23">
        <v>113194.8</v>
      </c>
      <c r="C11" s="23">
        <f t="shared" si="0"/>
        <v>9432.9</v>
      </c>
      <c r="D11" s="23">
        <f t="shared" si="1"/>
        <v>122627.70000000001</v>
      </c>
      <c r="E11" s="23">
        <f t="shared" si="2"/>
        <v>4541.8</v>
      </c>
      <c r="F11" s="23">
        <f t="shared" si="3"/>
        <v>349.40000000000003</v>
      </c>
      <c r="G11" s="23">
        <f t="shared" si="4"/>
        <v>116.5</v>
      </c>
      <c r="H11" s="23">
        <f t="shared" si="5"/>
        <v>107.5</v>
      </c>
      <c r="I11" s="5" t="s">
        <v>17</v>
      </c>
    </row>
    <row r="12" spans="1:9" s="4" customFormat="1" ht="20.100000000000001" customHeight="1" x14ac:dyDescent="0.2">
      <c r="A12" s="6">
        <v>7</v>
      </c>
      <c r="B12" s="23">
        <v>116481.60000000001</v>
      </c>
      <c r="C12" s="23">
        <f t="shared" si="0"/>
        <v>9706.8000000000011</v>
      </c>
      <c r="D12" s="23">
        <f t="shared" si="1"/>
        <v>126188.40000000001</v>
      </c>
      <c r="E12" s="23">
        <f t="shared" si="2"/>
        <v>4673.6000000000004</v>
      </c>
      <c r="F12" s="23">
        <f t="shared" si="3"/>
        <v>359.5</v>
      </c>
      <c r="G12" s="23">
        <f t="shared" si="4"/>
        <v>119.80000000000001</v>
      </c>
      <c r="H12" s="23">
        <f t="shared" si="5"/>
        <v>110.60000000000001</v>
      </c>
      <c r="I12" s="5" t="s">
        <v>16</v>
      </c>
    </row>
    <row r="13" spans="1:9" s="4" customFormat="1" ht="20.100000000000001" customHeight="1" x14ac:dyDescent="0.2">
      <c r="A13" s="6">
        <v>8</v>
      </c>
      <c r="B13" s="23">
        <v>119769.60000000001</v>
      </c>
      <c r="C13" s="23">
        <f t="shared" si="0"/>
        <v>9980.8000000000011</v>
      </c>
      <c r="D13" s="23">
        <f t="shared" si="1"/>
        <v>129750.40000000001</v>
      </c>
      <c r="E13" s="23">
        <f t="shared" si="2"/>
        <v>4805.6000000000004</v>
      </c>
      <c r="F13" s="23">
        <f t="shared" si="3"/>
        <v>369.70000000000005</v>
      </c>
      <c r="G13" s="23">
        <f t="shared" si="4"/>
        <v>123.2</v>
      </c>
      <c r="H13" s="23">
        <f t="shared" si="5"/>
        <v>113.7</v>
      </c>
      <c r="I13" s="5" t="s">
        <v>15</v>
      </c>
    </row>
    <row r="14" spans="1:9" s="4" customFormat="1" ht="20.100000000000001" customHeight="1" x14ac:dyDescent="0.2">
      <c r="A14" s="6">
        <v>9</v>
      </c>
      <c r="B14" s="23">
        <v>123056.4</v>
      </c>
      <c r="C14" s="23">
        <f t="shared" si="0"/>
        <v>10254.700000000001</v>
      </c>
      <c r="D14" s="23">
        <f t="shared" si="1"/>
        <v>133311.1</v>
      </c>
      <c r="E14" s="23">
        <f t="shared" si="2"/>
        <v>4937.4000000000005</v>
      </c>
      <c r="F14" s="23">
        <f t="shared" si="3"/>
        <v>379.8</v>
      </c>
      <c r="G14" s="23">
        <f t="shared" si="4"/>
        <v>126.60000000000001</v>
      </c>
      <c r="H14" s="23">
        <f t="shared" si="5"/>
        <v>116.9</v>
      </c>
      <c r="I14" s="5" t="s">
        <v>14</v>
      </c>
    </row>
    <row r="15" spans="1:9" s="4" customFormat="1" ht="20.100000000000001" customHeight="1" x14ac:dyDescent="0.2">
      <c r="A15" s="6">
        <v>10</v>
      </c>
      <c r="B15" s="23">
        <v>123056.4</v>
      </c>
      <c r="C15" s="23">
        <f t="shared" si="0"/>
        <v>10254.700000000001</v>
      </c>
      <c r="D15" s="23">
        <f t="shared" si="1"/>
        <v>133311.1</v>
      </c>
      <c r="E15" s="23">
        <f t="shared" si="2"/>
        <v>4937.4000000000005</v>
      </c>
      <c r="F15" s="23">
        <f t="shared" si="3"/>
        <v>379.8</v>
      </c>
      <c r="G15" s="23">
        <f t="shared" si="4"/>
        <v>126.60000000000001</v>
      </c>
      <c r="H15" s="23">
        <f t="shared" si="5"/>
        <v>116.9</v>
      </c>
      <c r="I15" s="5" t="s">
        <v>14</v>
      </c>
    </row>
    <row r="16" spans="1:9" s="4" customFormat="1" ht="20.100000000000001" customHeight="1" x14ac:dyDescent="0.2">
      <c r="A16" s="6">
        <v>11</v>
      </c>
      <c r="B16" s="23">
        <v>128980.8</v>
      </c>
      <c r="C16" s="23">
        <f t="shared" si="0"/>
        <v>10748.400000000001</v>
      </c>
      <c r="D16" s="23">
        <f t="shared" si="1"/>
        <v>139729.20000000001</v>
      </c>
      <c r="E16" s="23">
        <f t="shared" si="2"/>
        <v>5175.2000000000007</v>
      </c>
      <c r="F16" s="23">
        <f t="shared" si="3"/>
        <v>398.1</v>
      </c>
      <c r="G16" s="23">
        <f t="shared" si="4"/>
        <v>132.70000000000002</v>
      </c>
      <c r="H16" s="23">
        <f t="shared" si="5"/>
        <v>122.5</v>
      </c>
      <c r="I16" s="5" t="s">
        <v>13</v>
      </c>
    </row>
    <row r="17" spans="1:9" s="4" customFormat="1" ht="20.100000000000001" customHeight="1" x14ac:dyDescent="0.2">
      <c r="A17" s="6">
        <v>12</v>
      </c>
      <c r="B17" s="23">
        <v>132724.79999999999</v>
      </c>
      <c r="C17" s="23">
        <f t="shared" si="0"/>
        <v>11060.400000000001</v>
      </c>
      <c r="D17" s="23">
        <f t="shared" si="1"/>
        <v>143785.20000000001</v>
      </c>
      <c r="E17" s="23">
        <f t="shared" si="2"/>
        <v>5325.4000000000005</v>
      </c>
      <c r="F17" s="23">
        <f t="shared" si="3"/>
        <v>409.6</v>
      </c>
      <c r="G17" s="23">
        <f t="shared" si="4"/>
        <v>136.5</v>
      </c>
      <c r="H17" s="23">
        <f t="shared" si="5"/>
        <v>126</v>
      </c>
      <c r="I17" s="5" t="s">
        <v>12</v>
      </c>
    </row>
    <row r="18" spans="1:9" s="4" customFormat="1" ht="20.100000000000001" customHeight="1" x14ac:dyDescent="0.2">
      <c r="A18" s="6">
        <v>13</v>
      </c>
      <c r="B18" s="23">
        <v>136468.79999999999</v>
      </c>
      <c r="C18" s="23">
        <f t="shared" si="0"/>
        <v>11372.400000000001</v>
      </c>
      <c r="D18" s="23">
        <f t="shared" si="1"/>
        <v>147841.20000000001</v>
      </c>
      <c r="E18" s="23">
        <f t="shared" si="2"/>
        <v>5475.6</v>
      </c>
      <c r="F18" s="23">
        <f t="shared" si="3"/>
        <v>421.20000000000005</v>
      </c>
      <c r="G18" s="23">
        <f t="shared" si="4"/>
        <v>140.4</v>
      </c>
      <c r="H18" s="23">
        <f t="shared" si="5"/>
        <v>129.6</v>
      </c>
      <c r="I18" s="5" t="s">
        <v>11</v>
      </c>
    </row>
    <row r="19" spans="1:9" s="4" customFormat="1" ht="20.100000000000001" customHeight="1" x14ac:dyDescent="0.2">
      <c r="A19" s="6">
        <v>14</v>
      </c>
      <c r="B19" s="23">
        <v>140212.79999999999</v>
      </c>
      <c r="C19" s="23">
        <f t="shared" si="0"/>
        <v>11684.400000000001</v>
      </c>
      <c r="D19" s="23">
        <f t="shared" si="1"/>
        <v>151897.20000000001</v>
      </c>
      <c r="E19" s="23">
        <f t="shared" si="2"/>
        <v>5625.8</v>
      </c>
      <c r="F19" s="23">
        <f t="shared" si="3"/>
        <v>432.8</v>
      </c>
      <c r="G19" s="23">
        <f t="shared" si="4"/>
        <v>144.30000000000001</v>
      </c>
      <c r="H19" s="23">
        <f t="shared" si="5"/>
        <v>133.20000000000002</v>
      </c>
      <c r="I19" s="5" t="s">
        <v>10</v>
      </c>
    </row>
    <row r="20" spans="1:9" s="4" customFormat="1" ht="20.100000000000001" customHeight="1" x14ac:dyDescent="0.2">
      <c r="A20" s="6">
        <v>15</v>
      </c>
      <c r="B20" s="23">
        <v>146740.79999999999</v>
      </c>
      <c r="C20" s="23">
        <f t="shared" si="0"/>
        <v>12228.400000000001</v>
      </c>
      <c r="D20" s="23">
        <f t="shared" si="1"/>
        <v>158969.20000000001</v>
      </c>
      <c r="E20" s="23">
        <f t="shared" si="2"/>
        <v>5887.7000000000007</v>
      </c>
      <c r="F20" s="23">
        <f t="shared" si="3"/>
        <v>452.90000000000003</v>
      </c>
      <c r="G20" s="23">
        <f t="shared" si="4"/>
        <v>151</v>
      </c>
      <c r="H20" s="23">
        <f t="shared" si="5"/>
        <v>139.4</v>
      </c>
      <c r="I20" s="5" t="s">
        <v>9</v>
      </c>
    </row>
    <row r="21" spans="1:9" s="4" customFormat="1" ht="20.100000000000001" customHeight="1" x14ac:dyDescent="0.2">
      <c r="A21" s="6">
        <v>16</v>
      </c>
      <c r="B21" s="23">
        <v>146740.79999999999</v>
      </c>
      <c r="C21" s="23">
        <f t="shared" si="0"/>
        <v>12228.400000000001</v>
      </c>
      <c r="D21" s="23">
        <f t="shared" si="1"/>
        <v>158969.20000000001</v>
      </c>
      <c r="E21" s="23">
        <f t="shared" si="2"/>
        <v>5887.7000000000007</v>
      </c>
      <c r="F21" s="23">
        <f t="shared" si="3"/>
        <v>452.90000000000003</v>
      </c>
      <c r="G21" s="23">
        <f t="shared" si="4"/>
        <v>151</v>
      </c>
      <c r="H21" s="23">
        <f t="shared" si="5"/>
        <v>139.4</v>
      </c>
      <c r="I21" s="5" t="s">
        <v>9</v>
      </c>
    </row>
    <row r="22" spans="1:9" s="4" customFormat="1" ht="20.100000000000001" customHeight="1" x14ac:dyDescent="0.2">
      <c r="A22" s="6">
        <v>17</v>
      </c>
      <c r="B22" s="23">
        <v>146740.79999999999</v>
      </c>
      <c r="C22" s="23">
        <f t="shared" si="0"/>
        <v>12228.400000000001</v>
      </c>
      <c r="D22" s="23">
        <f t="shared" si="1"/>
        <v>158969.20000000001</v>
      </c>
      <c r="E22" s="23">
        <f t="shared" si="2"/>
        <v>5887.7000000000007</v>
      </c>
      <c r="F22" s="23">
        <f t="shared" si="3"/>
        <v>452.90000000000003</v>
      </c>
      <c r="G22" s="23">
        <f t="shared" si="4"/>
        <v>151</v>
      </c>
      <c r="H22" s="23">
        <f>MROUND(G22/13*12, 0.1)</f>
        <v>139.4</v>
      </c>
      <c r="I22" s="5" t="s">
        <v>9</v>
      </c>
    </row>
    <row r="23" spans="1:9" s="4" customFormat="1" ht="20.100000000000001" customHeight="1" x14ac:dyDescent="0.2">
      <c r="A23" s="6">
        <v>18</v>
      </c>
      <c r="B23" s="23">
        <v>146740.79999999999</v>
      </c>
      <c r="C23" s="23">
        <f t="shared" si="0"/>
        <v>12228.400000000001</v>
      </c>
      <c r="D23" s="23">
        <f t="shared" si="1"/>
        <v>158969.20000000001</v>
      </c>
      <c r="E23" s="23">
        <f t="shared" si="2"/>
        <v>5887.7000000000007</v>
      </c>
      <c r="F23" s="23">
        <f t="shared" si="3"/>
        <v>452.90000000000003</v>
      </c>
      <c r="G23" s="23">
        <f t="shared" si="4"/>
        <v>151</v>
      </c>
      <c r="H23" s="23">
        <f t="shared" si="5"/>
        <v>139.4</v>
      </c>
      <c r="I23" s="5" t="s">
        <v>9</v>
      </c>
    </row>
    <row r="24" spans="1:9" s="4" customFormat="1" ht="20.100000000000001" customHeight="1" x14ac:dyDescent="0.2">
      <c r="A24" s="6">
        <v>19</v>
      </c>
      <c r="B24" s="23">
        <v>146740.79999999999</v>
      </c>
      <c r="C24" s="23">
        <f t="shared" si="0"/>
        <v>12228.400000000001</v>
      </c>
      <c r="D24" s="23">
        <f t="shared" si="1"/>
        <v>158969.20000000001</v>
      </c>
      <c r="E24" s="23">
        <f t="shared" si="2"/>
        <v>5887.7000000000007</v>
      </c>
      <c r="F24" s="23">
        <f t="shared" si="3"/>
        <v>452.90000000000003</v>
      </c>
      <c r="G24" s="23">
        <f t="shared" si="4"/>
        <v>151</v>
      </c>
      <c r="H24" s="23">
        <f t="shared" si="5"/>
        <v>139.4</v>
      </c>
      <c r="I24" s="5" t="s">
        <v>9</v>
      </c>
    </row>
    <row r="25" spans="1:9" s="4" customFormat="1" ht="20.100000000000001" customHeight="1" x14ac:dyDescent="0.2">
      <c r="A25" s="6">
        <v>20</v>
      </c>
      <c r="B25" s="23">
        <v>146740.79999999999</v>
      </c>
      <c r="C25" s="23">
        <f t="shared" si="0"/>
        <v>12228.400000000001</v>
      </c>
      <c r="D25" s="23">
        <f t="shared" si="1"/>
        <v>158969.20000000001</v>
      </c>
      <c r="E25" s="23">
        <f t="shared" si="2"/>
        <v>5887.7000000000007</v>
      </c>
      <c r="F25" s="23">
        <f t="shared" si="3"/>
        <v>452.90000000000003</v>
      </c>
      <c r="G25" s="23">
        <f t="shared" si="4"/>
        <v>151</v>
      </c>
      <c r="H25" s="23">
        <f t="shared" si="5"/>
        <v>139.4</v>
      </c>
      <c r="I25" s="5" t="s">
        <v>9</v>
      </c>
    </row>
    <row r="26" spans="1:9" s="4" customFormat="1" ht="20.100000000000001" customHeight="1" x14ac:dyDescent="0.2">
      <c r="A26" s="6">
        <v>21</v>
      </c>
      <c r="B26" s="23">
        <v>146740.79999999999</v>
      </c>
      <c r="C26" s="23">
        <f t="shared" si="0"/>
        <v>12228.400000000001</v>
      </c>
      <c r="D26" s="23">
        <f t="shared" si="1"/>
        <v>158969.20000000001</v>
      </c>
      <c r="E26" s="23">
        <f t="shared" si="2"/>
        <v>5887.7000000000007</v>
      </c>
      <c r="F26" s="23">
        <f t="shared" si="3"/>
        <v>452.90000000000003</v>
      </c>
      <c r="G26" s="23">
        <f t="shared" si="4"/>
        <v>151</v>
      </c>
      <c r="H26" s="23">
        <f t="shared" si="5"/>
        <v>139.4</v>
      </c>
      <c r="I26" s="5" t="s">
        <v>9</v>
      </c>
    </row>
    <row r="27" spans="1:9" s="4" customFormat="1" ht="20.100000000000001" customHeight="1" x14ac:dyDescent="0.2">
      <c r="A27" s="6">
        <v>22</v>
      </c>
      <c r="B27" s="23">
        <v>146740.79999999999</v>
      </c>
      <c r="C27" s="23">
        <f t="shared" si="0"/>
        <v>12228.400000000001</v>
      </c>
      <c r="D27" s="23">
        <f t="shared" si="1"/>
        <v>158969.20000000001</v>
      </c>
      <c r="E27" s="23">
        <f t="shared" si="2"/>
        <v>5887.7000000000007</v>
      </c>
      <c r="F27" s="23">
        <f t="shared" si="3"/>
        <v>452.90000000000003</v>
      </c>
      <c r="G27" s="23">
        <f t="shared" si="4"/>
        <v>151</v>
      </c>
      <c r="H27" s="23">
        <f t="shared" si="5"/>
        <v>139.4</v>
      </c>
      <c r="I27" s="5" t="s">
        <v>9</v>
      </c>
    </row>
    <row r="28" spans="1:9" s="4" customFormat="1" ht="20.100000000000001" customHeight="1" x14ac:dyDescent="0.2">
      <c r="A28" s="6">
        <v>23</v>
      </c>
      <c r="B28" s="23">
        <v>146740.79999999999</v>
      </c>
      <c r="C28" s="23">
        <f t="shared" si="0"/>
        <v>12228.400000000001</v>
      </c>
      <c r="D28" s="23">
        <f t="shared" si="1"/>
        <v>158969.20000000001</v>
      </c>
      <c r="E28" s="23">
        <f t="shared" si="2"/>
        <v>5887.7000000000007</v>
      </c>
      <c r="F28" s="23">
        <f t="shared" si="3"/>
        <v>452.90000000000003</v>
      </c>
      <c r="G28" s="23">
        <f t="shared" si="4"/>
        <v>151</v>
      </c>
      <c r="H28" s="23">
        <f t="shared" si="5"/>
        <v>139.4</v>
      </c>
      <c r="I28" s="5" t="s">
        <v>9</v>
      </c>
    </row>
    <row r="29" spans="1:9" s="4" customFormat="1" ht="20.100000000000001" customHeight="1" x14ac:dyDescent="0.2">
      <c r="A29" s="6">
        <v>24</v>
      </c>
      <c r="B29" s="23">
        <v>146740.79999999999</v>
      </c>
      <c r="C29" s="23">
        <f t="shared" si="0"/>
        <v>12228.400000000001</v>
      </c>
      <c r="D29" s="23">
        <f t="shared" si="1"/>
        <v>158969.20000000001</v>
      </c>
      <c r="E29" s="23">
        <f t="shared" si="2"/>
        <v>5887.7000000000007</v>
      </c>
      <c r="F29" s="23">
        <f t="shared" si="3"/>
        <v>452.90000000000003</v>
      </c>
      <c r="G29" s="23">
        <f t="shared" si="4"/>
        <v>151</v>
      </c>
      <c r="H29" s="23">
        <f t="shared" si="5"/>
        <v>139.4</v>
      </c>
      <c r="I29" s="5" t="s">
        <v>9</v>
      </c>
    </row>
    <row r="30" spans="1:9" s="4" customFormat="1" ht="20.100000000000001" customHeight="1" x14ac:dyDescent="0.2">
      <c r="A30" s="6">
        <v>25</v>
      </c>
      <c r="B30" s="23">
        <v>153249.60000000001</v>
      </c>
      <c r="C30" s="23">
        <f t="shared" si="0"/>
        <v>12770.800000000001</v>
      </c>
      <c r="D30" s="23">
        <f t="shared" si="1"/>
        <v>166020.40000000002</v>
      </c>
      <c r="E30" s="23">
        <f t="shared" si="2"/>
        <v>6148.9000000000005</v>
      </c>
      <c r="F30" s="23">
        <f t="shared" si="3"/>
        <v>473</v>
      </c>
      <c r="G30" s="23">
        <f t="shared" si="4"/>
        <v>157.70000000000002</v>
      </c>
      <c r="H30" s="23">
        <f t="shared" si="5"/>
        <v>145.6</v>
      </c>
      <c r="I30" s="5" t="s">
        <v>8</v>
      </c>
    </row>
  </sheetData>
  <pageMargins left="0.70866141732283472" right="0.70866141732283472" top="0.78740157480314965" bottom="0.78740157480314965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I30"/>
  <sheetViews>
    <sheetView zoomScale="85" zoomScaleNormal="85" workbookViewId="0">
      <selection activeCell="L8" sqref="L8"/>
    </sheetView>
  </sheetViews>
  <sheetFormatPr baseColWidth="10" defaultColWidth="11" defaultRowHeight="12.75" x14ac:dyDescent="0.2"/>
  <cols>
    <col min="1" max="16384" width="11" style="3"/>
  </cols>
  <sheetData>
    <row r="1" spans="1:9" s="4" customFormat="1" ht="21.95" customHeight="1" x14ac:dyDescent="0.2">
      <c r="A1" s="9" t="s">
        <v>44</v>
      </c>
      <c r="C1" s="20">
        <v>28</v>
      </c>
      <c r="D1" s="19" t="s">
        <v>78</v>
      </c>
      <c r="E1" s="21"/>
      <c r="F1" s="20">
        <v>1092</v>
      </c>
      <c r="G1" s="21" t="s">
        <v>4</v>
      </c>
      <c r="H1" s="21" t="s">
        <v>43</v>
      </c>
      <c r="I1" s="21"/>
    </row>
    <row r="2" spans="1:9" s="4" customFormat="1" ht="21.95" customHeight="1" x14ac:dyDescent="0.2"/>
    <row r="3" spans="1:9" s="4" customFormat="1" ht="21.95" customHeight="1" x14ac:dyDescent="0.2">
      <c r="A3" s="8" t="s">
        <v>79</v>
      </c>
      <c r="B3" s="8" t="s">
        <v>80</v>
      </c>
      <c r="C3" s="8" t="s">
        <v>81</v>
      </c>
      <c r="D3" s="8" t="s">
        <v>82</v>
      </c>
      <c r="E3" s="8" t="s">
        <v>82</v>
      </c>
      <c r="F3" s="8" t="s">
        <v>29</v>
      </c>
      <c r="G3" s="8" t="s">
        <v>28</v>
      </c>
      <c r="H3" s="8" t="s">
        <v>27</v>
      </c>
      <c r="I3" s="8" t="s">
        <v>83</v>
      </c>
    </row>
    <row r="4" spans="1:9" s="4" customFormat="1" ht="21.95" customHeight="1" x14ac:dyDescent="0.2">
      <c r="A4" s="8" t="s">
        <v>84</v>
      </c>
      <c r="B4" s="8" t="s">
        <v>26</v>
      </c>
      <c r="C4" s="8" t="s">
        <v>25</v>
      </c>
      <c r="D4" s="8" t="s">
        <v>23</v>
      </c>
      <c r="E4" s="8" t="s">
        <v>24</v>
      </c>
      <c r="F4" s="8" t="s">
        <v>85</v>
      </c>
      <c r="G4" s="8" t="s">
        <v>86</v>
      </c>
      <c r="H4" s="8" t="s">
        <v>85</v>
      </c>
      <c r="I4" s="8" t="s">
        <v>87</v>
      </c>
    </row>
    <row r="5" spans="1:9" s="4" customFormat="1" ht="21.95" customHeight="1" x14ac:dyDescent="0.2">
      <c r="A5" s="6"/>
      <c r="B5" s="10"/>
      <c r="C5" s="10"/>
      <c r="D5" s="10"/>
      <c r="E5" s="10"/>
      <c r="F5" s="7"/>
      <c r="G5" s="10"/>
      <c r="H5" s="10"/>
      <c r="I5" s="7"/>
    </row>
    <row r="6" spans="1:9" s="4" customFormat="1" ht="21.95" customHeight="1" x14ac:dyDescent="0.2">
      <c r="A6" s="6">
        <v>1</v>
      </c>
      <c r="B6" s="23">
        <v>91680</v>
      </c>
      <c r="C6" s="23">
        <f>MROUND(D6/13,0.1)</f>
        <v>7640</v>
      </c>
      <c r="D6" s="23">
        <f>MROUND(B6/12*13,0.1)</f>
        <v>99320</v>
      </c>
      <c r="E6" s="23">
        <f>MROUND(D6/$C$1,0.1)</f>
        <v>3547.1000000000004</v>
      </c>
      <c r="F6" s="23">
        <f>MROUND(B6/$C$1/12,0.1)</f>
        <v>272.90000000000003</v>
      </c>
      <c r="G6" s="23">
        <f>MROUND(D6/$F$1,0.1)</f>
        <v>91</v>
      </c>
      <c r="H6" s="23">
        <f>MROUND(G6/13*12, 0.1)</f>
        <v>84</v>
      </c>
      <c r="I6" s="5" t="s">
        <v>22</v>
      </c>
    </row>
    <row r="7" spans="1:9" s="4" customFormat="1" ht="21.95" customHeight="1" x14ac:dyDescent="0.2">
      <c r="A7" s="6">
        <v>2</v>
      </c>
      <c r="B7" s="23">
        <v>94690.8</v>
      </c>
      <c r="C7" s="23">
        <f t="shared" ref="C7:C30" si="0">MROUND(D7/13,0.1)</f>
        <v>7890.9000000000005</v>
      </c>
      <c r="D7" s="23">
        <f t="shared" ref="D7:D30" si="1">MROUND(B7/12*13,0.1)</f>
        <v>102581.70000000001</v>
      </c>
      <c r="E7" s="23">
        <f t="shared" ref="E7:E30" si="2">MROUND(D7/$C$1,0.1)</f>
        <v>3663.6000000000004</v>
      </c>
      <c r="F7" s="23">
        <f t="shared" ref="F7:F30" si="3">MROUND(B7/$C$1/12,0.1)</f>
        <v>281.8</v>
      </c>
      <c r="G7" s="23">
        <f t="shared" ref="G7:G30" si="4">MROUND(D7/$F$1,0.1)</f>
        <v>93.9</v>
      </c>
      <c r="H7" s="23">
        <f t="shared" ref="H7:H30" si="5">MROUND(G7/13*12, 0.1)</f>
        <v>86.7</v>
      </c>
      <c r="I7" s="5" t="s">
        <v>21</v>
      </c>
    </row>
    <row r="8" spans="1:9" s="4" customFormat="1" ht="21.95" customHeight="1" x14ac:dyDescent="0.2">
      <c r="A8" s="6">
        <v>3</v>
      </c>
      <c r="B8" s="23">
        <v>97702.8</v>
      </c>
      <c r="C8" s="23">
        <f t="shared" si="0"/>
        <v>8141.9000000000005</v>
      </c>
      <c r="D8" s="23">
        <f t="shared" si="1"/>
        <v>105844.70000000001</v>
      </c>
      <c r="E8" s="23">
        <f t="shared" si="2"/>
        <v>3780.2000000000003</v>
      </c>
      <c r="F8" s="23">
        <f t="shared" si="3"/>
        <v>290.8</v>
      </c>
      <c r="G8" s="23">
        <f t="shared" si="4"/>
        <v>96.9</v>
      </c>
      <c r="H8" s="23">
        <f t="shared" si="5"/>
        <v>89.4</v>
      </c>
      <c r="I8" s="5" t="s">
        <v>20</v>
      </c>
    </row>
    <row r="9" spans="1:9" s="4" customFormat="1" ht="21.95" customHeight="1" x14ac:dyDescent="0.2">
      <c r="A9" s="6">
        <v>4</v>
      </c>
      <c r="B9" s="23">
        <v>102165.6</v>
      </c>
      <c r="C9" s="23">
        <f t="shared" si="0"/>
        <v>8513.8000000000011</v>
      </c>
      <c r="D9" s="23">
        <f t="shared" si="1"/>
        <v>110679.40000000001</v>
      </c>
      <c r="E9" s="23">
        <f t="shared" si="2"/>
        <v>3952.8</v>
      </c>
      <c r="F9" s="23">
        <f t="shared" si="3"/>
        <v>304.10000000000002</v>
      </c>
      <c r="G9" s="23">
        <f t="shared" si="4"/>
        <v>101.4</v>
      </c>
      <c r="H9" s="23">
        <f t="shared" si="5"/>
        <v>93.600000000000009</v>
      </c>
      <c r="I9" s="5" t="s">
        <v>42</v>
      </c>
    </row>
    <row r="10" spans="1:9" s="4" customFormat="1" ht="21.95" customHeight="1" x14ac:dyDescent="0.2">
      <c r="A10" s="6">
        <v>5</v>
      </c>
      <c r="B10" s="23">
        <v>105315.6</v>
      </c>
      <c r="C10" s="23">
        <f t="shared" si="0"/>
        <v>8776.3000000000011</v>
      </c>
      <c r="D10" s="23">
        <f t="shared" si="1"/>
        <v>114091.90000000001</v>
      </c>
      <c r="E10" s="23">
        <f t="shared" si="2"/>
        <v>4074.7000000000003</v>
      </c>
      <c r="F10" s="23">
        <f t="shared" si="3"/>
        <v>313.40000000000003</v>
      </c>
      <c r="G10" s="23">
        <f t="shared" si="4"/>
        <v>104.5</v>
      </c>
      <c r="H10" s="23">
        <f t="shared" si="5"/>
        <v>96.5</v>
      </c>
      <c r="I10" s="5" t="s">
        <v>41</v>
      </c>
    </row>
    <row r="11" spans="1:9" s="4" customFormat="1" ht="21.95" customHeight="1" x14ac:dyDescent="0.2">
      <c r="A11" s="6">
        <v>6</v>
      </c>
      <c r="B11" s="23">
        <v>108465.60000000001</v>
      </c>
      <c r="C11" s="23">
        <f t="shared" si="0"/>
        <v>9038.8000000000011</v>
      </c>
      <c r="D11" s="23">
        <f t="shared" si="1"/>
        <v>117504.40000000001</v>
      </c>
      <c r="E11" s="23">
        <f t="shared" si="2"/>
        <v>4196.6000000000004</v>
      </c>
      <c r="F11" s="23">
        <f t="shared" si="3"/>
        <v>322.8</v>
      </c>
      <c r="G11" s="23">
        <f t="shared" si="4"/>
        <v>107.60000000000001</v>
      </c>
      <c r="H11" s="23">
        <f t="shared" si="5"/>
        <v>99.300000000000011</v>
      </c>
      <c r="I11" s="5" t="s">
        <v>40</v>
      </c>
    </row>
    <row r="12" spans="1:9" s="4" customFormat="1" ht="21.95" customHeight="1" x14ac:dyDescent="0.2">
      <c r="A12" s="6">
        <v>7</v>
      </c>
      <c r="B12" s="23">
        <v>111616.8</v>
      </c>
      <c r="C12" s="23">
        <f t="shared" si="0"/>
        <v>9301.4</v>
      </c>
      <c r="D12" s="23">
        <f t="shared" si="1"/>
        <v>120918.20000000001</v>
      </c>
      <c r="E12" s="23">
        <f t="shared" si="2"/>
        <v>4318.5</v>
      </c>
      <c r="F12" s="23">
        <f t="shared" si="3"/>
        <v>332.20000000000005</v>
      </c>
      <c r="G12" s="23">
        <f t="shared" si="4"/>
        <v>110.7</v>
      </c>
      <c r="H12" s="23">
        <f t="shared" si="5"/>
        <v>102.2</v>
      </c>
      <c r="I12" s="5" t="s">
        <v>39</v>
      </c>
    </row>
    <row r="13" spans="1:9" s="4" customFormat="1" ht="21.95" customHeight="1" x14ac:dyDescent="0.2">
      <c r="A13" s="6">
        <v>8</v>
      </c>
      <c r="B13" s="23">
        <v>114764.4</v>
      </c>
      <c r="C13" s="23">
        <f t="shared" si="0"/>
        <v>9563.7000000000007</v>
      </c>
      <c r="D13" s="23">
        <f t="shared" si="1"/>
        <v>124328.1</v>
      </c>
      <c r="E13" s="23">
        <f t="shared" si="2"/>
        <v>4440.3</v>
      </c>
      <c r="F13" s="23">
        <f t="shared" si="3"/>
        <v>341.6</v>
      </c>
      <c r="G13" s="23">
        <f t="shared" si="4"/>
        <v>113.9</v>
      </c>
      <c r="H13" s="23">
        <f t="shared" si="5"/>
        <v>105.10000000000001</v>
      </c>
      <c r="I13" s="5" t="s">
        <v>38</v>
      </c>
    </row>
    <row r="14" spans="1:9" s="4" customFormat="1" ht="21.95" customHeight="1" x14ac:dyDescent="0.2">
      <c r="A14" s="6">
        <v>9</v>
      </c>
      <c r="B14" s="23">
        <v>117912</v>
      </c>
      <c r="C14" s="23">
        <f t="shared" si="0"/>
        <v>9826</v>
      </c>
      <c r="D14" s="23">
        <f t="shared" si="1"/>
        <v>127738</v>
      </c>
      <c r="E14" s="23">
        <f t="shared" si="2"/>
        <v>4562.1000000000004</v>
      </c>
      <c r="F14" s="23">
        <f t="shared" si="3"/>
        <v>350.90000000000003</v>
      </c>
      <c r="G14" s="23">
        <f t="shared" si="4"/>
        <v>117</v>
      </c>
      <c r="H14" s="23">
        <f t="shared" si="5"/>
        <v>108</v>
      </c>
      <c r="I14" s="5" t="s">
        <v>37</v>
      </c>
    </row>
    <row r="15" spans="1:9" s="4" customFormat="1" ht="21.95" customHeight="1" x14ac:dyDescent="0.2">
      <c r="A15" s="6">
        <v>10</v>
      </c>
      <c r="B15" s="23">
        <v>117912</v>
      </c>
      <c r="C15" s="23">
        <f t="shared" si="0"/>
        <v>9826</v>
      </c>
      <c r="D15" s="23">
        <f t="shared" si="1"/>
        <v>127738</v>
      </c>
      <c r="E15" s="23">
        <f t="shared" si="2"/>
        <v>4562.1000000000004</v>
      </c>
      <c r="F15" s="23">
        <f t="shared" si="3"/>
        <v>350.90000000000003</v>
      </c>
      <c r="G15" s="23">
        <f t="shared" si="4"/>
        <v>117</v>
      </c>
      <c r="H15" s="23">
        <f t="shared" si="5"/>
        <v>108</v>
      </c>
      <c r="I15" s="5" t="s">
        <v>37</v>
      </c>
    </row>
    <row r="16" spans="1:9" s="4" customFormat="1" ht="21.95" customHeight="1" x14ac:dyDescent="0.2">
      <c r="A16" s="6">
        <v>11</v>
      </c>
      <c r="B16" s="23">
        <v>121357.2</v>
      </c>
      <c r="C16" s="23">
        <f t="shared" si="0"/>
        <v>10113.1</v>
      </c>
      <c r="D16" s="23">
        <f t="shared" si="1"/>
        <v>131470.30000000002</v>
      </c>
      <c r="E16" s="23">
        <f t="shared" si="2"/>
        <v>4695.4000000000005</v>
      </c>
      <c r="F16" s="23">
        <f t="shared" si="3"/>
        <v>361.20000000000005</v>
      </c>
      <c r="G16" s="23">
        <f t="shared" si="4"/>
        <v>120.4</v>
      </c>
      <c r="H16" s="23">
        <f t="shared" si="5"/>
        <v>111.10000000000001</v>
      </c>
      <c r="I16" s="5" t="s">
        <v>36</v>
      </c>
    </row>
    <row r="17" spans="1:9" s="4" customFormat="1" ht="21.95" customHeight="1" x14ac:dyDescent="0.2">
      <c r="A17" s="6">
        <v>12</v>
      </c>
      <c r="B17" s="23">
        <v>121357.2</v>
      </c>
      <c r="C17" s="23">
        <f t="shared" si="0"/>
        <v>10113.1</v>
      </c>
      <c r="D17" s="23">
        <f t="shared" si="1"/>
        <v>131470.30000000002</v>
      </c>
      <c r="E17" s="23">
        <f t="shared" si="2"/>
        <v>4695.4000000000005</v>
      </c>
      <c r="F17" s="23">
        <f t="shared" si="3"/>
        <v>361.20000000000005</v>
      </c>
      <c r="G17" s="23">
        <f t="shared" si="4"/>
        <v>120.4</v>
      </c>
      <c r="H17" s="23">
        <f t="shared" si="5"/>
        <v>111.10000000000001</v>
      </c>
      <c r="I17" s="5" t="s">
        <v>36</v>
      </c>
    </row>
    <row r="18" spans="1:9" s="4" customFormat="1" ht="21.95" customHeight="1" x14ac:dyDescent="0.2">
      <c r="A18" s="6">
        <v>13</v>
      </c>
      <c r="B18" s="23">
        <v>124779.6</v>
      </c>
      <c r="C18" s="23">
        <f t="shared" si="0"/>
        <v>10398.300000000001</v>
      </c>
      <c r="D18" s="23">
        <f t="shared" si="1"/>
        <v>135177.9</v>
      </c>
      <c r="E18" s="23">
        <f t="shared" si="2"/>
        <v>4827.8</v>
      </c>
      <c r="F18" s="23">
        <f t="shared" si="3"/>
        <v>371.40000000000003</v>
      </c>
      <c r="G18" s="23">
        <f t="shared" si="4"/>
        <v>123.80000000000001</v>
      </c>
      <c r="H18" s="23">
        <f t="shared" si="5"/>
        <v>114.30000000000001</v>
      </c>
      <c r="I18" s="5" t="s">
        <v>35</v>
      </c>
    </row>
    <row r="19" spans="1:9" s="4" customFormat="1" ht="21.95" customHeight="1" x14ac:dyDescent="0.2">
      <c r="A19" s="6">
        <v>14</v>
      </c>
      <c r="B19" s="23">
        <v>128205.6</v>
      </c>
      <c r="C19" s="23">
        <f t="shared" si="0"/>
        <v>10683.800000000001</v>
      </c>
      <c r="D19" s="23">
        <f t="shared" si="1"/>
        <v>138889.4</v>
      </c>
      <c r="E19" s="23">
        <f t="shared" si="2"/>
        <v>4960.3</v>
      </c>
      <c r="F19" s="23">
        <f t="shared" si="3"/>
        <v>381.6</v>
      </c>
      <c r="G19" s="23">
        <f t="shared" si="4"/>
        <v>127.2</v>
      </c>
      <c r="H19" s="23">
        <f t="shared" si="5"/>
        <v>117.4</v>
      </c>
      <c r="I19" s="5" t="s">
        <v>34</v>
      </c>
    </row>
    <row r="20" spans="1:9" s="4" customFormat="1" ht="21.95" customHeight="1" x14ac:dyDescent="0.2">
      <c r="A20" s="6">
        <v>15</v>
      </c>
      <c r="B20" s="23">
        <v>134035.20000000001</v>
      </c>
      <c r="C20" s="23">
        <f t="shared" si="0"/>
        <v>11169.6</v>
      </c>
      <c r="D20" s="23">
        <f t="shared" si="1"/>
        <v>145204.80000000002</v>
      </c>
      <c r="E20" s="23">
        <f t="shared" si="2"/>
        <v>5185.9000000000005</v>
      </c>
      <c r="F20" s="23">
        <f t="shared" si="3"/>
        <v>398.90000000000003</v>
      </c>
      <c r="G20" s="23">
        <f t="shared" si="4"/>
        <v>133</v>
      </c>
      <c r="H20" s="23">
        <f t="shared" si="5"/>
        <v>122.80000000000001</v>
      </c>
      <c r="I20" s="5" t="s">
        <v>33</v>
      </c>
    </row>
    <row r="21" spans="1:9" s="4" customFormat="1" ht="21.95" customHeight="1" x14ac:dyDescent="0.2">
      <c r="A21" s="6">
        <v>16</v>
      </c>
      <c r="B21" s="23">
        <v>134035.20000000001</v>
      </c>
      <c r="C21" s="23">
        <f t="shared" si="0"/>
        <v>11169.6</v>
      </c>
      <c r="D21" s="23">
        <f t="shared" si="1"/>
        <v>145204.80000000002</v>
      </c>
      <c r="E21" s="23">
        <f t="shared" si="2"/>
        <v>5185.9000000000005</v>
      </c>
      <c r="F21" s="23">
        <f t="shared" si="3"/>
        <v>398.90000000000003</v>
      </c>
      <c r="G21" s="23">
        <f t="shared" si="4"/>
        <v>133</v>
      </c>
      <c r="H21" s="23">
        <f t="shared" si="5"/>
        <v>122.80000000000001</v>
      </c>
      <c r="I21" s="5" t="s">
        <v>33</v>
      </c>
    </row>
    <row r="22" spans="1:9" s="4" customFormat="1" ht="21.95" customHeight="1" x14ac:dyDescent="0.2">
      <c r="A22" s="6">
        <v>17</v>
      </c>
      <c r="B22" s="23">
        <v>134035.20000000001</v>
      </c>
      <c r="C22" s="23">
        <f t="shared" si="0"/>
        <v>11169.6</v>
      </c>
      <c r="D22" s="23">
        <f t="shared" si="1"/>
        <v>145204.80000000002</v>
      </c>
      <c r="E22" s="23">
        <f t="shared" si="2"/>
        <v>5185.9000000000005</v>
      </c>
      <c r="F22" s="23">
        <f t="shared" si="3"/>
        <v>398.90000000000003</v>
      </c>
      <c r="G22" s="23">
        <f t="shared" si="4"/>
        <v>133</v>
      </c>
      <c r="H22" s="23">
        <f t="shared" si="5"/>
        <v>122.80000000000001</v>
      </c>
      <c r="I22" s="5" t="s">
        <v>33</v>
      </c>
    </row>
    <row r="23" spans="1:9" s="4" customFormat="1" ht="21.95" customHeight="1" x14ac:dyDescent="0.2">
      <c r="A23" s="6">
        <v>18</v>
      </c>
      <c r="B23" s="23">
        <v>134035.20000000001</v>
      </c>
      <c r="C23" s="23">
        <f t="shared" si="0"/>
        <v>11169.6</v>
      </c>
      <c r="D23" s="23">
        <f t="shared" si="1"/>
        <v>145204.80000000002</v>
      </c>
      <c r="E23" s="23">
        <f t="shared" si="2"/>
        <v>5185.9000000000005</v>
      </c>
      <c r="F23" s="23">
        <f t="shared" si="3"/>
        <v>398.90000000000003</v>
      </c>
      <c r="G23" s="23">
        <f t="shared" si="4"/>
        <v>133</v>
      </c>
      <c r="H23" s="23">
        <f t="shared" si="5"/>
        <v>122.80000000000001</v>
      </c>
      <c r="I23" s="5" t="s">
        <v>33</v>
      </c>
    </row>
    <row r="24" spans="1:9" s="4" customFormat="1" ht="21.95" customHeight="1" x14ac:dyDescent="0.2">
      <c r="A24" s="6">
        <v>19</v>
      </c>
      <c r="B24" s="23">
        <v>134035.20000000001</v>
      </c>
      <c r="C24" s="23">
        <f t="shared" si="0"/>
        <v>11169.6</v>
      </c>
      <c r="D24" s="23">
        <f t="shared" si="1"/>
        <v>145204.80000000002</v>
      </c>
      <c r="E24" s="23">
        <f t="shared" si="2"/>
        <v>5185.9000000000005</v>
      </c>
      <c r="F24" s="23">
        <f t="shared" si="3"/>
        <v>398.90000000000003</v>
      </c>
      <c r="G24" s="23">
        <f t="shared" si="4"/>
        <v>133</v>
      </c>
      <c r="H24" s="23">
        <f t="shared" si="5"/>
        <v>122.80000000000001</v>
      </c>
      <c r="I24" s="5" t="s">
        <v>33</v>
      </c>
    </row>
    <row r="25" spans="1:9" s="4" customFormat="1" ht="21.95" customHeight="1" x14ac:dyDescent="0.2">
      <c r="A25" s="6">
        <v>20</v>
      </c>
      <c r="B25" s="23">
        <v>134035.20000000001</v>
      </c>
      <c r="C25" s="23">
        <f t="shared" si="0"/>
        <v>11169.6</v>
      </c>
      <c r="D25" s="23">
        <f t="shared" si="1"/>
        <v>145204.80000000002</v>
      </c>
      <c r="E25" s="23">
        <f t="shared" si="2"/>
        <v>5185.9000000000005</v>
      </c>
      <c r="F25" s="23">
        <f t="shared" si="3"/>
        <v>398.90000000000003</v>
      </c>
      <c r="G25" s="23">
        <f t="shared" si="4"/>
        <v>133</v>
      </c>
      <c r="H25" s="23">
        <f t="shared" si="5"/>
        <v>122.80000000000001</v>
      </c>
      <c r="I25" s="5" t="s">
        <v>33</v>
      </c>
    </row>
    <row r="26" spans="1:9" s="4" customFormat="1" ht="21.95" customHeight="1" x14ac:dyDescent="0.2">
      <c r="A26" s="6">
        <v>21</v>
      </c>
      <c r="B26" s="23">
        <v>134035.20000000001</v>
      </c>
      <c r="C26" s="23">
        <f t="shared" si="0"/>
        <v>11169.6</v>
      </c>
      <c r="D26" s="23">
        <f t="shared" si="1"/>
        <v>145204.80000000002</v>
      </c>
      <c r="E26" s="23">
        <f t="shared" si="2"/>
        <v>5185.9000000000005</v>
      </c>
      <c r="F26" s="23">
        <f t="shared" si="3"/>
        <v>398.90000000000003</v>
      </c>
      <c r="G26" s="23">
        <f t="shared" si="4"/>
        <v>133</v>
      </c>
      <c r="H26" s="23">
        <f t="shared" si="5"/>
        <v>122.80000000000001</v>
      </c>
      <c r="I26" s="5" t="s">
        <v>33</v>
      </c>
    </row>
    <row r="27" spans="1:9" s="4" customFormat="1" ht="21.95" customHeight="1" x14ac:dyDescent="0.2">
      <c r="A27" s="6">
        <v>22</v>
      </c>
      <c r="B27" s="23">
        <v>134035.20000000001</v>
      </c>
      <c r="C27" s="23">
        <f t="shared" si="0"/>
        <v>11169.6</v>
      </c>
      <c r="D27" s="23">
        <f t="shared" si="1"/>
        <v>145204.80000000002</v>
      </c>
      <c r="E27" s="23">
        <f t="shared" si="2"/>
        <v>5185.9000000000005</v>
      </c>
      <c r="F27" s="23">
        <f t="shared" si="3"/>
        <v>398.90000000000003</v>
      </c>
      <c r="G27" s="23">
        <f t="shared" si="4"/>
        <v>133</v>
      </c>
      <c r="H27" s="23">
        <f t="shared" si="5"/>
        <v>122.80000000000001</v>
      </c>
      <c r="I27" s="5" t="s">
        <v>33</v>
      </c>
    </row>
    <row r="28" spans="1:9" s="4" customFormat="1" ht="21.95" customHeight="1" x14ac:dyDescent="0.2">
      <c r="A28" s="6">
        <v>23</v>
      </c>
      <c r="B28" s="23">
        <v>134035.20000000001</v>
      </c>
      <c r="C28" s="23">
        <f t="shared" si="0"/>
        <v>11169.6</v>
      </c>
      <c r="D28" s="23">
        <f t="shared" si="1"/>
        <v>145204.80000000002</v>
      </c>
      <c r="E28" s="23">
        <f t="shared" si="2"/>
        <v>5185.9000000000005</v>
      </c>
      <c r="F28" s="23">
        <f t="shared" si="3"/>
        <v>398.90000000000003</v>
      </c>
      <c r="G28" s="23">
        <f t="shared" si="4"/>
        <v>133</v>
      </c>
      <c r="H28" s="23">
        <f t="shared" si="5"/>
        <v>122.80000000000001</v>
      </c>
      <c r="I28" s="5" t="s">
        <v>33</v>
      </c>
    </row>
    <row r="29" spans="1:9" s="4" customFormat="1" ht="21.95" customHeight="1" x14ac:dyDescent="0.2">
      <c r="A29" s="6">
        <v>24</v>
      </c>
      <c r="B29" s="23">
        <v>134035.20000000001</v>
      </c>
      <c r="C29" s="23">
        <f t="shared" si="0"/>
        <v>11169.6</v>
      </c>
      <c r="D29" s="23">
        <f t="shared" si="1"/>
        <v>145204.80000000002</v>
      </c>
      <c r="E29" s="23">
        <f t="shared" si="2"/>
        <v>5185.9000000000005</v>
      </c>
      <c r="F29" s="23">
        <f t="shared" si="3"/>
        <v>398.90000000000003</v>
      </c>
      <c r="G29" s="23">
        <f t="shared" si="4"/>
        <v>133</v>
      </c>
      <c r="H29" s="23">
        <f t="shared" si="5"/>
        <v>122.80000000000001</v>
      </c>
      <c r="I29" s="5" t="s">
        <v>33</v>
      </c>
    </row>
    <row r="30" spans="1:9" s="4" customFormat="1" ht="21.95" customHeight="1" x14ac:dyDescent="0.2">
      <c r="A30" s="6">
        <v>25</v>
      </c>
      <c r="B30" s="23">
        <v>140212.79999999999</v>
      </c>
      <c r="C30" s="23">
        <f t="shared" si="0"/>
        <v>11684.400000000001</v>
      </c>
      <c r="D30" s="23">
        <f t="shared" si="1"/>
        <v>151897.20000000001</v>
      </c>
      <c r="E30" s="23">
        <f t="shared" si="2"/>
        <v>5424.9000000000005</v>
      </c>
      <c r="F30" s="23">
        <f t="shared" si="3"/>
        <v>417.3</v>
      </c>
      <c r="G30" s="23">
        <f t="shared" si="4"/>
        <v>139.1</v>
      </c>
      <c r="H30" s="23">
        <f t="shared" si="5"/>
        <v>128.4</v>
      </c>
      <c r="I30" s="5" t="s">
        <v>10</v>
      </c>
    </row>
  </sheetData>
  <pageMargins left="0.70866141732283472" right="0.70866141732283472" top="0.78740157480314965" bottom="0.78740157480314965" header="0.31496062992125984" footer="0.31496062992125984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I30"/>
  <sheetViews>
    <sheetView zoomScale="85" zoomScaleNormal="85" workbookViewId="0">
      <selection activeCell="O22" sqref="O22"/>
    </sheetView>
  </sheetViews>
  <sheetFormatPr baseColWidth="10" defaultColWidth="11" defaultRowHeight="12.75" x14ac:dyDescent="0.2"/>
  <cols>
    <col min="1" max="16384" width="11" style="3"/>
  </cols>
  <sheetData>
    <row r="1" spans="1:9" s="4" customFormat="1" ht="20.100000000000001" customHeight="1" x14ac:dyDescent="0.2">
      <c r="A1" s="9" t="s">
        <v>57</v>
      </c>
      <c r="C1" s="20">
        <v>28</v>
      </c>
      <c r="D1" s="19" t="s">
        <v>78</v>
      </c>
      <c r="E1" s="21"/>
      <c r="F1" s="20">
        <v>1092</v>
      </c>
      <c r="G1" s="21" t="s">
        <v>4</v>
      </c>
      <c r="H1" s="21" t="s">
        <v>56</v>
      </c>
      <c r="I1" s="21"/>
    </row>
    <row r="2" spans="1:9" s="4" customFormat="1" ht="20.100000000000001" customHeight="1" x14ac:dyDescent="0.2"/>
    <row r="3" spans="1:9" s="4" customFormat="1" ht="20.100000000000001" customHeight="1" x14ac:dyDescent="0.2">
      <c r="A3" s="8" t="s">
        <v>79</v>
      </c>
      <c r="B3" s="8" t="s">
        <v>80</v>
      </c>
      <c r="C3" s="8" t="s">
        <v>81</v>
      </c>
      <c r="D3" s="8" t="s">
        <v>82</v>
      </c>
      <c r="E3" s="8" t="s">
        <v>82</v>
      </c>
      <c r="F3" s="8" t="s">
        <v>29</v>
      </c>
      <c r="G3" s="8" t="s">
        <v>28</v>
      </c>
      <c r="H3" s="8" t="s">
        <v>27</v>
      </c>
      <c r="I3" s="8" t="s">
        <v>83</v>
      </c>
    </row>
    <row r="4" spans="1:9" s="4" customFormat="1" ht="20.100000000000001" customHeight="1" x14ac:dyDescent="0.2">
      <c r="A4" s="8" t="s">
        <v>84</v>
      </c>
      <c r="B4" s="8" t="s">
        <v>26</v>
      </c>
      <c r="C4" s="8" t="s">
        <v>25</v>
      </c>
      <c r="D4" s="8" t="s">
        <v>23</v>
      </c>
      <c r="E4" s="8" t="s">
        <v>24</v>
      </c>
      <c r="F4" s="8" t="s">
        <v>85</v>
      </c>
      <c r="G4" s="8" t="s">
        <v>86</v>
      </c>
      <c r="H4" s="8" t="s">
        <v>85</v>
      </c>
      <c r="I4" s="8" t="s">
        <v>87</v>
      </c>
    </row>
    <row r="5" spans="1:9" s="4" customFormat="1" ht="20.100000000000001" customHeight="1" x14ac:dyDescent="0.2">
      <c r="A5" s="6"/>
      <c r="B5" s="10"/>
      <c r="C5" s="10"/>
      <c r="D5" s="10"/>
      <c r="E5" s="10"/>
      <c r="F5" s="7"/>
      <c r="G5" s="10"/>
      <c r="H5" s="10"/>
      <c r="I5" s="7"/>
    </row>
    <row r="6" spans="1:9" s="4" customFormat="1" ht="20.100000000000001" customHeight="1" x14ac:dyDescent="0.2">
      <c r="A6" s="6">
        <v>1</v>
      </c>
      <c r="B6" s="23">
        <v>83871.600000000006</v>
      </c>
      <c r="C6" s="23">
        <f>MROUND(D6/13,0.1)</f>
        <v>6989.3</v>
      </c>
      <c r="D6" s="23">
        <f>MROUND(B6/12*13,0.1)</f>
        <v>90860.900000000009</v>
      </c>
      <c r="E6" s="23">
        <f>MROUND(D6/$C$1,0.1)</f>
        <v>3245</v>
      </c>
      <c r="F6" s="23">
        <f>MROUND(B6/$C$1/12,0.1)</f>
        <v>249.60000000000002</v>
      </c>
      <c r="G6" s="23">
        <f>MROUND(D6/$F$1,0.1)</f>
        <v>83.2</v>
      </c>
      <c r="H6" s="23">
        <f>MROUND(G6/13*12, 0.1)</f>
        <v>76.800000000000011</v>
      </c>
      <c r="I6" s="11" t="s">
        <v>55</v>
      </c>
    </row>
    <row r="7" spans="1:9" s="4" customFormat="1" ht="20.100000000000001" customHeight="1" x14ac:dyDescent="0.2">
      <c r="A7" s="6">
        <v>2</v>
      </c>
      <c r="B7" s="23">
        <v>86623.2</v>
      </c>
      <c r="C7" s="23">
        <f t="shared" ref="C7:C30" si="0">MROUND(D7/13,0.1)</f>
        <v>7218.6</v>
      </c>
      <c r="D7" s="23">
        <f t="shared" ref="D7:D30" si="1">MROUND(B7/12*13,0.1)</f>
        <v>93841.8</v>
      </c>
      <c r="E7" s="23">
        <f t="shared" ref="E7:E30" si="2">MROUND(D7/$C$1,0.1)</f>
        <v>3351.5</v>
      </c>
      <c r="F7" s="23">
        <f t="shared" ref="F7:F30" si="3">MROUND(B7/$C$1/12,0.1)</f>
        <v>257.8</v>
      </c>
      <c r="G7" s="23">
        <f t="shared" ref="G7:G30" si="4">MROUND(D7/$F$1,0.1)</f>
        <v>85.9</v>
      </c>
      <c r="H7" s="23">
        <f t="shared" ref="H7:H30" si="5">MROUND(G7/13*12, 0.1)</f>
        <v>79.300000000000011</v>
      </c>
      <c r="I7" s="11" t="s">
        <v>54</v>
      </c>
    </row>
    <row r="8" spans="1:9" s="4" customFormat="1" ht="20.100000000000001" customHeight="1" x14ac:dyDescent="0.2">
      <c r="A8" s="6">
        <v>3</v>
      </c>
      <c r="B8" s="23">
        <v>89380.800000000003</v>
      </c>
      <c r="C8" s="23">
        <f t="shared" si="0"/>
        <v>7448.4000000000005</v>
      </c>
      <c r="D8" s="23">
        <f t="shared" si="1"/>
        <v>96829.200000000012</v>
      </c>
      <c r="E8" s="23">
        <f t="shared" si="2"/>
        <v>3458.2000000000003</v>
      </c>
      <c r="F8" s="23">
        <f t="shared" si="3"/>
        <v>266</v>
      </c>
      <c r="G8" s="23">
        <f t="shared" si="4"/>
        <v>88.7</v>
      </c>
      <c r="H8" s="23">
        <f t="shared" si="5"/>
        <v>81.900000000000006</v>
      </c>
      <c r="I8" s="11" t="s">
        <v>53</v>
      </c>
    </row>
    <row r="9" spans="1:9" s="4" customFormat="1" ht="20.100000000000001" customHeight="1" x14ac:dyDescent="0.2">
      <c r="A9" s="6">
        <v>4</v>
      </c>
      <c r="B9" s="23">
        <v>93538.8</v>
      </c>
      <c r="C9" s="23">
        <f t="shared" si="0"/>
        <v>7794.9000000000005</v>
      </c>
      <c r="D9" s="23">
        <f t="shared" si="1"/>
        <v>101333.70000000001</v>
      </c>
      <c r="E9" s="23">
        <f t="shared" si="2"/>
        <v>3619.1000000000004</v>
      </c>
      <c r="F9" s="23">
        <f t="shared" si="3"/>
        <v>278.40000000000003</v>
      </c>
      <c r="G9" s="23">
        <f t="shared" si="4"/>
        <v>92.800000000000011</v>
      </c>
      <c r="H9" s="23">
        <f t="shared" si="5"/>
        <v>85.7</v>
      </c>
      <c r="I9" s="11" t="s">
        <v>52</v>
      </c>
    </row>
    <row r="10" spans="1:9" s="4" customFormat="1" ht="20.100000000000001" customHeight="1" x14ac:dyDescent="0.2">
      <c r="A10" s="6">
        <v>5</v>
      </c>
      <c r="B10" s="23">
        <v>96423.6</v>
      </c>
      <c r="C10" s="23">
        <f t="shared" si="0"/>
        <v>8035.3</v>
      </c>
      <c r="D10" s="23">
        <f t="shared" si="1"/>
        <v>104458.90000000001</v>
      </c>
      <c r="E10" s="23">
        <f t="shared" si="2"/>
        <v>3730.7000000000003</v>
      </c>
      <c r="F10" s="23">
        <f t="shared" si="3"/>
        <v>287</v>
      </c>
      <c r="G10" s="23">
        <f t="shared" si="4"/>
        <v>95.7</v>
      </c>
      <c r="H10" s="23">
        <f t="shared" si="5"/>
        <v>88.300000000000011</v>
      </c>
      <c r="I10" s="11" t="s">
        <v>51</v>
      </c>
    </row>
    <row r="11" spans="1:9" s="4" customFormat="1" ht="20.100000000000001" customHeight="1" x14ac:dyDescent="0.2">
      <c r="A11" s="6">
        <v>6</v>
      </c>
      <c r="B11" s="23">
        <v>99308.4</v>
      </c>
      <c r="C11" s="23">
        <f t="shared" si="0"/>
        <v>8275.7000000000007</v>
      </c>
      <c r="D11" s="23">
        <f t="shared" si="1"/>
        <v>107584.1</v>
      </c>
      <c r="E11" s="23">
        <f t="shared" si="2"/>
        <v>3842.3</v>
      </c>
      <c r="F11" s="23">
        <f t="shared" si="3"/>
        <v>295.60000000000002</v>
      </c>
      <c r="G11" s="23">
        <f t="shared" si="4"/>
        <v>98.5</v>
      </c>
      <c r="H11" s="23">
        <f t="shared" si="5"/>
        <v>90.9</v>
      </c>
      <c r="I11" s="11" t="s">
        <v>50</v>
      </c>
    </row>
    <row r="12" spans="1:9" s="4" customFormat="1" ht="20.100000000000001" customHeight="1" x14ac:dyDescent="0.2">
      <c r="A12" s="6">
        <v>7</v>
      </c>
      <c r="B12" s="23">
        <v>102192</v>
      </c>
      <c r="C12" s="23">
        <f t="shared" si="0"/>
        <v>8516</v>
      </c>
      <c r="D12" s="23">
        <f t="shared" si="1"/>
        <v>110708</v>
      </c>
      <c r="E12" s="23">
        <f t="shared" si="2"/>
        <v>3953.9</v>
      </c>
      <c r="F12" s="23">
        <f t="shared" si="3"/>
        <v>304.10000000000002</v>
      </c>
      <c r="G12" s="23">
        <f t="shared" si="4"/>
        <v>101.4</v>
      </c>
      <c r="H12" s="23">
        <f t="shared" si="5"/>
        <v>93.600000000000009</v>
      </c>
      <c r="I12" s="11" t="s">
        <v>49</v>
      </c>
    </row>
    <row r="13" spans="1:9" s="4" customFormat="1" ht="20.100000000000001" customHeight="1" x14ac:dyDescent="0.2">
      <c r="A13" s="6">
        <v>8</v>
      </c>
      <c r="B13" s="23">
        <v>105074.4</v>
      </c>
      <c r="C13" s="23">
        <f t="shared" si="0"/>
        <v>8756.2000000000007</v>
      </c>
      <c r="D13" s="23">
        <f t="shared" si="1"/>
        <v>113830.6</v>
      </c>
      <c r="E13" s="23">
        <f t="shared" si="2"/>
        <v>4065.4</v>
      </c>
      <c r="F13" s="23">
        <f t="shared" si="3"/>
        <v>312.70000000000005</v>
      </c>
      <c r="G13" s="23">
        <f t="shared" si="4"/>
        <v>104.2</v>
      </c>
      <c r="H13" s="23">
        <f t="shared" si="5"/>
        <v>96.2</v>
      </c>
      <c r="I13" s="11" t="s">
        <v>48</v>
      </c>
    </row>
    <row r="14" spans="1:9" s="4" customFormat="1" ht="20.100000000000001" customHeight="1" x14ac:dyDescent="0.2">
      <c r="A14" s="6">
        <v>9</v>
      </c>
      <c r="B14" s="23">
        <v>107959.2</v>
      </c>
      <c r="C14" s="23">
        <f t="shared" si="0"/>
        <v>8996.6</v>
      </c>
      <c r="D14" s="23">
        <f t="shared" si="1"/>
        <v>116955.8</v>
      </c>
      <c r="E14" s="23">
        <f t="shared" si="2"/>
        <v>4177</v>
      </c>
      <c r="F14" s="23">
        <f t="shared" si="3"/>
        <v>321.3</v>
      </c>
      <c r="G14" s="23">
        <f t="shared" si="4"/>
        <v>107.10000000000001</v>
      </c>
      <c r="H14" s="23">
        <f t="shared" si="5"/>
        <v>98.9</v>
      </c>
      <c r="I14" s="11" t="s">
        <v>47</v>
      </c>
    </row>
    <row r="15" spans="1:9" s="4" customFormat="1" ht="20.100000000000001" customHeight="1" x14ac:dyDescent="0.2">
      <c r="A15" s="6">
        <v>10</v>
      </c>
      <c r="B15" s="23">
        <v>107959.2</v>
      </c>
      <c r="C15" s="23">
        <f t="shared" si="0"/>
        <v>8996.6</v>
      </c>
      <c r="D15" s="23">
        <f t="shared" si="1"/>
        <v>116955.8</v>
      </c>
      <c r="E15" s="23">
        <f t="shared" si="2"/>
        <v>4177</v>
      </c>
      <c r="F15" s="23">
        <f t="shared" si="3"/>
        <v>321.3</v>
      </c>
      <c r="G15" s="23">
        <f t="shared" si="4"/>
        <v>107.10000000000001</v>
      </c>
      <c r="H15" s="23">
        <f t="shared" si="5"/>
        <v>98.9</v>
      </c>
      <c r="I15" s="11" t="s">
        <v>47</v>
      </c>
    </row>
    <row r="16" spans="1:9" s="4" customFormat="1" ht="20.100000000000001" customHeight="1" x14ac:dyDescent="0.2">
      <c r="A16" s="6">
        <v>11</v>
      </c>
      <c r="B16" s="23">
        <v>109750.8</v>
      </c>
      <c r="C16" s="23">
        <f t="shared" si="0"/>
        <v>9145.9</v>
      </c>
      <c r="D16" s="23">
        <f t="shared" si="1"/>
        <v>118896.70000000001</v>
      </c>
      <c r="E16" s="23">
        <f t="shared" si="2"/>
        <v>4246.3</v>
      </c>
      <c r="F16" s="23">
        <f t="shared" si="3"/>
        <v>326.60000000000002</v>
      </c>
      <c r="G16" s="23">
        <f t="shared" si="4"/>
        <v>108.9</v>
      </c>
      <c r="H16" s="23">
        <f t="shared" si="5"/>
        <v>100.5</v>
      </c>
      <c r="I16" s="11" t="s">
        <v>46</v>
      </c>
    </row>
    <row r="17" spans="1:9" s="4" customFormat="1" ht="20.100000000000001" customHeight="1" x14ac:dyDescent="0.2">
      <c r="A17" s="6">
        <v>12</v>
      </c>
      <c r="B17" s="23">
        <v>109750.8</v>
      </c>
      <c r="C17" s="23">
        <f t="shared" si="0"/>
        <v>9145.9</v>
      </c>
      <c r="D17" s="23">
        <f t="shared" si="1"/>
        <v>118896.70000000001</v>
      </c>
      <c r="E17" s="23">
        <f t="shared" si="2"/>
        <v>4246.3</v>
      </c>
      <c r="F17" s="23">
        <f t="shared" si="3"/>
        <v>326.60000000000002</v>
      </c>
      <c r="G17" s="23">
        <f t="shared" si="4"/>
        <v>108.9</v>
      </c>
      <c r="H17" s="23">
        <f t="shared" si="5"/>
        <v>100.5</v>
      </c>
      <c r="I17" s="11" t="s">
        <v>46</v>
      </c>
    </row>
    <row r="18" spans="1:9" s="4" customFormat="1" ht="20.100000000000001" customHeight="1" x14ac:dyDescent="0.2">
      <c r="A18" s="6">
        <v>13</v>
      </c>
      <c r="B18" s="23">
        <v>109750.8</v>
      </c>
      <c r="C18" s="23">
        <f t="shared" si="0"/>
        <v>9145.9</v>
      </c>
      <c r="D18" s="23">
        <f t="shared" si="1"/>
        <v>118896.70000000001</v>
      </c>
      <c r="E18" s="23">
        <f t="shared" si="2"/>
        <v>4246.3</v>
      </c>
      <c r="F18" s="23">
        <f t="shared" si="3"/>
        <v>326.60000000000002</v>
      </c>
      <c r="G18" s="23">
        <f t="shared" si="4"/>
        <v>108.9</v>
      </c>
      <c r="H18" s="23">
        <f t="shared" si="5"/>
        <v>100.5</v>
      </c>
      <c r="I18" s="11" t="s">
        <v>46</v>
      </c>
    </row>
    <row r="19" spans="1:9" s="4" customFormat="1" ht="20.100000000000001" customHeight="1" x14ac:dyDescent="0.2">
      <c r="A19" s="6">
        <v>14</v>
      </c>
      <c r="B19" s="23">
        <v>112764</v>
      </c>
      <c r="C19" s="23">
        <f t="shared" si="0"/>
        <v>9397</v>
      </c>
      <c r="D19" s="23">
        <f t="shared" si="1"/>
        <v>122161</v>
      </c>
      <c r="E19" s="23">
        <f t="shared" si="2"/>
        <v>4362.9000000000005</v>
      </c>
      <c r="F19" s="23">
        <f t="shared" si="3"/>
        <v>335.6</v>
      </c>
      <c r="G19" s="23">
        <f t="shared" si="4"/>
        <v>111.9</v>
      </c>
      <c r="H19" s="23">
        <f t="shared" si="5"/>
        <v>103.30000000000001</v>
      </c>
      <c r="I19" s="11" t="s">
        <v>45</v>
      </c>
    </row>
    <row r="20" spans="1:9" s="4" customFormat="1" ht="20.100000000000001" customHeight="1" x14ac:dyDescent="0.2">
      <c r="A20" s="6">
        <v>15</v>
      </c>
      <c r="B20" s="23">
        <v>117912</v>
      </c>
      <c r="C20" s="23">
        <f t="shared" si="0"/>
        <v>9826</v>
      </c>
      <c r="D20" s="23">
        <f t="shared" si="1"/>
        <v>127738</v>
      </c>
      <c r="E20" s="23">
        <f t="shared" si="2"/>
        <v>4562.1000000000004</v>
      </c>
      <c r="F20" s="23">
        <f t="shared" si="3"/>
        <v>350.90000000000003</v>
      </c>
      <c r="G20" s="23">
        <f t="shared" si="4"/>
        <v>117</v>
      </c>
      <c r="H20" s="23">
        <f t="shared" si="5"/>
        <v>108</v>
      </c>
      <c r="I20" s="11" t="s">
        <v>37</v>
      </c>
    </row>
    <row r="21" spans="1:9" s="4" customFormat="1" ht="20.100000000000001" customHeight="1" x14ac:dyDescent="0.2">
      <c r="A21" s="6">
        <v>16</v>
      </c>
      <c r="B21" s="23">
        <v>117912</v>
      </c>
      <c r="C21" s="23">
        <f t="shared" si="0"/>
        <v>9826</v>
      </c>
      <c r="D21" s="23">
        <f t="shared" si="1"/>
        <v>127738</v>
      </c>
      <c r="E21" s="23">
        <f t="shared" si="2"/>
        <v>4562.1000000000004</v>
      </c>
      <c r="F21" s="23">
        <f t="shared" si="3"/>
        <v>350.90000000000003</v>
      </c>
      <c r="G21" s="23">
        <f t="shared" si="4"/>
        <v>117</v>
      </c>
      <c r="H21" s="23">
        <f t="shared" si="5"/>
        <v>108</v>
      </c>
      <c r="I21" s="11" t="s">
        <v>37</v>
      </c>
    </row>
    <row r="22" spans="1:9" s="4" customFormat="1" ht="20.100000000000001" customHeight="1" x14ac:dyDescent="0.2">
      <c r="A22" s="6">
        <v>17</v>
      </c>
      <c r="B22" s="23">
        <v>117912</v>
      </c>
      <c r="C22" s="23">
        <f t="shared" si="0"/>
        <v>9826</v>
      </c>
      <c r="D22" s="23">
        <f t="shared" si="1"/>
        <v>127738</v>
      </c>
      <c r="E22" s="23">
        <f t="shared" si="2"/>
        <v>4562.1000000000004</v>
      </c>
      <c r="F22" s="23">
        <f t="shared" si="3"/>
        <v>350.90000000000003</v>
      </c>
      <c r="G22" s="23">
        <f t="shared" si="4"/>
        <v>117</v>
      </c>
      <c r="H22" s="23">
        <f t="shared" si="5"/>
        <v>108</v>
      </c>
      <c r="I22" s="11" t="s">
        <v>37</v>
      </c>
    </row>
    <row r="23" spans="1:9" s="4" customFormat="1" ht="20.100000000000001" customHeight="1" x14ac:dyDescent="0.2">
      <c r="A23" s="6">
        <v>18</v>
      </c>
      <c r="B23" s="23">
        <v>117912</v>
      </c>
      <c r="C23" s="23">
        <f t="shared" si="0"/>
        <v>9826</v>
      </c>
      <c r="D23" s="23">
        <f t="shared" si="1"/>
        <v>127738</v>
      </c>
      <c r="E23" s="23">
        <f t="shared" si="2"/>
        <v>4562.1000000000004</v>
      </c>
      <c r="F23" s="23">
        <f t="shared" si="3"/>
        <v>350.90000000000003</v>
      </c>
      <c r="G23" s="23">
        <f t="shared" si="4"/>
        <v>117</v>
      </c>
      <c r="H23" s="23">
        <f t="shared" si="5"/>
        <v>108</v>
      </c>
      <c r="I23" s="11" t="s">
        <v>37</v>
      </c>
    </row>
    <row r="24" spans="1:9" s="4" customFormat="1" ht="20.100000000000001" customHeight="1" x14ac:dyDescent="0.2">
      <c r="A24" s="6">
        <v>19</v>
      </c>
      <c r="B24" s="23">
        <v>117912</v>
      </c>
      <c r="C24" s="23">
        <f t="shared" si="0"/>
        <v>9826</v>
      </c>
      <c r="D24" s="23">
        <f t="shared" si="1"/>
        <v>127738</v>
      </c>
      <c r="E24" s="23">
        <f t="shared" si="2"/>
        <v>4562.1000000000004</v>
      </c>
      <c r="F24" s="23">
        <f t="shared" si="3"/>
        <v>350.90000000000003</v>
      </c>
      <c r="G24" s="23">
        <f t="shared" si="4"/>
        <v>117</v>
      </c>
      <c r="H24" s="23">
        <f t="shared" si="5"/>
        <v>108</v>
      </c>
      <c r="I24" s="11" t="s">
        <v>37</v>
      </c>
    </row>
    <row r="25" spans="1:9" s="4" customFormat="1" ht="20.100000000000001" customHeight="1" x14ac:dyDescent="0.2">
      <c r="A25" s="6">
        <v>20</v>
      </c>
      <c r="B25" s="23">
        <v>117912</v>
      </c>
      <c r="C25" s="23">
        <f t="shared" si="0"/>
        <v>9826</v>
      </c>
      <c r="D25" s="23">
        <f t="shared" si="1"/>
        <v>127738</v>
      </c>
      <c r="E25" s="23">
        <f t="shared" si="2"/>
        <v>4562.1000000000004</v>
      </c>
      <c r="F25" s="23">
        <f t="shared" si="3"/>
        <v>350.90000000000003</v>
      </c>
      <c r="G25" s="23">
        <f t="shared" si="4"/>
        <v>117</v>
      </c>
      <c r="H25" s="23">
        <f t="shared" si="5"/>
        <v>108</v>
      </c>
      <c r="I25" s="11" t="s">
        <v>37</v>
      </c>
    </row>
    <row r="26" spans="1:9" s="4" customFormat="1" ht="20.100000000000001" customHeight="1" x14ac:dyDescent="0.2">
      <c r="A26" s="6">
        <v>21</v>
      </c>
      <c r="B26" s="23">
        <v>117912</v>
      </c>
      <c r="C26" s="23">
        <f t="shared" si="0"/>
        <v>9826</v>
      </c>
      <c r="D26" s="23">
        <f t="shared" si="1"/>
        <v>127738</v>
      </c>
      <c r="E26" s="23">
        <f t="shared" si="2"/>
        <v>4562.1000000000004</v>
      </c>
      <c r="F26" s="23">
        <f t="shared" si="3"/>
        <v>350.90000000000003</v>
      </c>
      <c r="G26" s="23">
        <f t="shared" si="4"/>
        <v>117</v>
      </c>
      <c r="H26" s="23">
        <f t="shared" si="5"/>
        <v>108</v>
      </c>
      <c r="I26" s="11" t="s">
        <v>37</v>
      </c>
    </row>
    <row r="27" spans="1:9" s="4" customFormat="1" ht="20.100000000000001" customHeight="1" x14ac:dyDescent="0.2">
      <c r="A27" s="6">
        <v>22</v>
      </c>
      <c r="B27" s="23">
        <v>117912</v>
      </c>
      <c r="C27" s="23">
        <f t="shared" si="0"/>
        <v>9826</v>
      </c>
      <c r="D27" s="23">
        <f t="shared" si="1"/>
        <v>127738</v>
      </c>
      <c r="E27" s="23">
        <f t="shared" si="2"/>
        <v>4562.1000000000004</v>
      </c>
      <c r="F27" s="23">
        <f t="shared" si="3"/>
        <v>350.90000000000003</v>
      </c>
      <c r="G27" s="23">
        <f t="shared" si="4"/>
        <v>117</v>
      </c>
      <c r="H27" s="23">
        <f t="shared" si="5"/>
        <v>108</v>
      </c>
      <c r="I27" s="11" t="s">
        <v>37</v>
      </c>
    </row>
    <row r="28" spans="1:9" s="4" customFormat="1" ht="20.100000000000001" customHeight="1" x14ac:dyDescent="0.2">
      <c r="A28" s="6">
        <v>23</v>
      </c>
      <c r="B28" s="23">
        <v>117912</v>
      </c>
      <c r="C28" s="23">
        <f t="shared" si="0"/>
        <v>9826</v>
      </c>
      <c r="D28" s="23">
        <f t="shared" si="1"/>
        <v>127738</v>
      </c>
      <c r="E28" s="23">
        <f t="shared" si="2"/>
        <v>4562.1000000000004</v>
      </c>
      <c r="F28" s="23">
        <f t="shared" si="3"/>
        <v>350.90000000000003</v>
      </c>
      <c r="G28" s="23">
        <f t="shared" si="4"/>
        <v>117</v>
      </c>
      <c r="H28" s="23">
        <f t="shared" si="5"/>
        <v>108</v>
      </c>
      <c r="I28" s="11" t="s">
        <v>37</v>
      </c>
    </row>
    <row r="29" spans="1:9" s="4" customFormat="1" ht="20.100000000000001" customHeight="1" x14ac:dyDescent="0.2">
      <c r="A29" s="6">
        <v>24</v>
      </c>
      <c r="B29" s="23">
        <v>117912</v>
      </c>
      <c r="C29" s="23">
        <f t="shared" si="0"/>
        <v>9826</v>
      </c>
      <c r="D29" s="23">
        <f t="shared" si="1"/>
        <v>127738</v>
      </c>
      <c r="E29" s="23">
        <f t="shared" si="2"/>
        <v>4562.1000000000004</v>
      </c>
      <c r="F29" s="23">
        <f t="shared" si="3"/>
        <v>350.90000000000003</v>
      </c>
      <c r="G29" s="23">
        <f t="shared" si="4"/>
        <v>117</v>
      </c>
      <c r="H29" s="23">
        <f t="shared" si="5"/>
        <v>108</v>
      </c>
      <c r="I29" s="11" t="s">
        <v>37</v>
      </c>
    </row>
    <row r="30" spans="1:9" s="4" customFormat="1" ht="20.100000000000001" customHeight="1" x14ac:dyDescent="0.2">
      <c r="A30" s="6">
        <v>25</v>
      </c>
      <c r="B30" s="23">
        <v>123056.4</v>
      </c>
      <c r="C30" s="23">
        <f t="shared" si="0"/>
        <v>10254.700000000001</v>
      </c>
      <c r="D30" s="23">
        <f t="shared" si="1"/>
        <v>133311.1</v>
      </c>
      <c r="E30" s="23">
        <f t="shared" si="2"/>
        <v>4761.1000000000004</v>
      </c>
      <c r="F30" s="23">
        <f t="shared" si="3"/>
        <v>366.20000000000005</v>
      </c>
      <c r="G30" s="23">
        <f t="shared" si="4"/>
        <v>122.10000000000001</v>
      </c>
      <c r="H30" s="23">
        <f t="shared" si="5"/>
        <v>112.7</v>
      </c>
      <c r="I30" s="11" t="s">
        <v>14</v>
      </c>
    </row>
  </sheetData>
  <pageMargins left="0.70866141732283472" right="0.70866141732283472" top="0.78740157480314965" bottom="0.78740157480314965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I30"/>
  <sheetViews>
    <sheetView zoomScale="85" zoomScaleNormal="85" workbookViewId="0">
      <selection activeCell="Q20" sqref="Q20"/>
    </sheetView>
  </sheetViews>
  <sheetFormatPr baseColWidth="10" defaultColWidth="11" defaultRowHeight="12.75" x14ac:dyDescent="0.2"/>
  <cols>
    <col min="1" max="16384" width="11" style="3"/>
  </cols>
  <sheetData>
    <row r="1" spans="1:9" s="4" customFormat="1" ht="20.100000000000001" customHeight="1" x14ac:dyDescent="0.2">
      <c r="A1" s="9" t="s">
        <v>58</v>
      </c>
      <c r="C1" s="24">
        <v>27</v>
      </c>
      <c r="D1" s="19" t="s">
        <v>78</v>
      </c>
      <c r="E1" s="21"/>
      <c r="F1" s="20">
        <v>1053</v>
      </c>
      <c r="G1" s="21" t="s">
        <v>4</v>
      </c>
      <c r="H1" s="21" t="s">
        <v>43</v>
      </c>
      <c r="I1" s="21"/>
    </row>
    <row r="2" spans="1:9" s="4" customFormat="1" ht="20.100000000000001" customHeight="1" x14ac:dyDescent="0.2"/>
    <row r="3" spans="1:9" s="4" customFormat="1" ht="20.100000000000001" customHeight="1" x14ac:dyDescent="0.2">
      <c r="A3" s="8" t="s">
        <v>79</v>
      </c>
      <c r="B3" s="8" t="s">
        <v>80</v>
      </c>
      <c r="C3" s="8" t="s">
        <v>81</v>
      </c>
      <c r="D3" s="8" t="s">
        <v>82</v>
      </c>
      <c r="E3" s="8" t="s">
        <v>82</v>
      </c>
      <c r="F3" s="8" t="s">
        <v>29</v>
      </c>
      <c r="G3" s="8" t="s">
        <v>28</v>
      </c>
      <c r="H3" s="8" t="s">
        <v>27</v>
      </c>
      <c r="I3" s="8" t="s">
        <v>83</v>
      </c>
    </row>
    <row r="4" spans="1:9" s="4" customFormat="1" ht="20.100000000000001" customHeight="1" x14ac:dyDescent="0.2">
      <c r="A4" s="8" t="s">
        <v>84</v>
      </c>
      <c r="B4" s="8" t="s">
        <v>26</v>
      </c>
      <c r="C4" s="8" t="s">
        <v>25</v>
      </c>
      <c r="D4" s="8" t="s">
        <v>23</v>
      </c>
      <c r="E4" s="8" t="s">
        <v>24</v>
      </c>
      <c r="F4" s="8" t="s">
        <v>85</v>
      </c>
      <c r="G4" s="8" t="s">
        <v>86</v>
      </c>
      <c r="H4" s="8" t="s">
        <v>85</v>
      </c>
      <c r="I4" s="8" t="s">
        <v>87</v>
      </c>
    </row>
    <row r="5" spans="1:9" s="4" customFormat="1" ht="20.100000000000001" customHeight="1" x14ac:dyDescent="0.2">
      <c r="A5" s="6"/>
      <c r="B5" s="10"/>
      <c r="C5" s="10"/>
      <c r="D5" s="10"/>
      <c r="E5" s="10"/>
      <c r="F5" s="7"/>
      <c r="G5" s="10"/>
      <c r="H5" s="10"/>
      <c r="I5" s="7"/>
    </row>
    <row r="6" spans="1:9" s="4" customFormat="1" ht="20.100000000000001" customHeight="1" x14ac:dyDescent="0.2">
      <c r="A6" s="6">
        <v>1</v>
      </c>
      <c r="B6" s="23">
        <v>91680</v>
      </c>
      <c r="C6" s="23">
        <f>MROUND(D6/13,0.1)</f>
        <v>7640</v>
      </c>
      <c r="D6" s="23">
        <f>MROUND(B6/12*13,0.1)</f>
        <v>99320</v>
      </c>
      <c r="E6" s="23">
        <f>MROUND(D6/$C$1,0.1)</f>
        <v>3678.5</v>
      </c>
      <c r="F6" s="23">
        <f>MROUND(B6/$C$1/12,0.1)</f>
        <v>283</v>
      </c>
      <c r="G6" s="23">
        <f>MROUND(D6/$F$1,0.1)</f>
        <v>94.300000000000011</v>
      </c>
      <c r="H6" s="23">
        <f>MROUND(G6/13*12, 0.1)</f>
        <v>87</v>
      </c>
      <c r="I6" s="5" t="s">
        <v>22</v>
      </c>
    </row>
    <row r="7" spans="1:9" s="4" customFormat="1" ht="20.100000000000001" customHeight="1" x14ac:dyDescent="0.2">
      <c r="A7" s="6">
        <v>2</v>
      </c>
      <c r="B7" s="23">
        <v>94690.8</v>
      </c>
      <c r="C7" s="23">
        <f t="shared" ref="C7:C30" si="0">MROUND(D7/13,0.1)</f>
        <v>7890.9000000000005</v>
      </c>
      <c r="D7" s="23">
        <f t="shared" ref="D7:D30" si="1">MROUND(B7/12*13,0.1)</f>
        <v>102581.70000000001</v>
      </c>
      <c r="E7" s="23">
        <f t="shared" ref="E7:E30" si="2">MROUND(D7/$C$1,0.1)</f>
        <v>3799.3</v>
      </c>
      <c r="F7" s="23">
        <f t="shared" ref="F7:F30" si="3">MROUND(B7/$C$1/12,0.1)</f>
        <v>292.3</v>
      </c>
      <c r="G7" s="23">
        <f t="shared" ref="G7:G30" si="4">MROUND(D7/$F$1,0.1)</f>
        <v>97.4</v>
      </c>
      <c r="H7" s="23">
        <f t="shared" ref="H7:H30" si="5">MROUND(G7/13*12, 0.1)</f>
        <v>89.9</v>
      </c>
      <c r="I7" s="5" t="s">
        <v>21</v>
      </c>
    </row>
    <row r="8" spans="1:9" s="4" customFormat="1" ht="20.100000000000001" customHeight="1" x14ac:dyDescent="0.2">
      <c r="A8" s="6">
        <v>3</v>
      </c>
      <c r="B8" s="23">
        <v>97702.8</v>
      </c>
      <c r="C8" s="23">
        <f t="shared" si="0"/>
        <v>8141.9000000000005</v>
      </c>
      <c r="D8" s="23">
        <f t="shared" si="1"/>
        <v>105844.70000000001</v>
      </c>
      <c r="E8" s="23">
        <f t="shared" si="2"/>
        <v>3920.2000000000003</v>
      </c>
      <c r="F8" s="23">
        <f t="shared" si="3"/>
        <v>301.60000000000002</v>
      </c>
      <c r="G8" s="23">
        <f t="shared" si="4"/>
        <v>100.5</v>
      </c>
      <c r="H8" s="23">
        <f t="shared" si="5"/>
        <v>92.800000000000011</v>
      </c>
      <c r="I8" s="5" t="s">
        <v>20</v>
      </c>
    </row>
    <row r="9" spans="1:9" s="4" customFormat="1" ht="20.100000000000001" customHeight="1" x14ac:dyDescent="0.2">
      <c r="A9" s="6">
        <v>4</v>
      </c>
      <c r="B9" s="23">
        <v>102165.6</v>
      </c>
      <c r="C9" s="23">
        <f t="shared" si="0"/>
        <v>8513.8000000000011</v>
      </c>
      <c r="D9" s="23">
        <f t="shared" si="1"/>
        <v>110679.40000000001</v>
      </c>
      <c r="E9" s="23">
        <f t="shared" si="2"/>
        <v>4099.2</v>
      </c>
      <c r="F9" s="23">
        <f t="shared" si="3"/>
        <v>315.3</v>
      </c>
      <c r="G9" s="23">
        <f t="shared" si="4"/>
        <v>105.10000000000001</v>
      </c>
      <c r="H9" s="23">
        <f t="shared" si="5"/>
        <v>97</v>
      </c>
      <c r="I9" s="5" t="s">
        <v>42</v>
      </c>
    </row>
    <row r="10" spans="1:9" s="4" customFormat="1" ht="20.100000000000001" customHeight="1" x14ac:dyDescent="0.2">
      <c r="A10" s="6">
        <v>5</v>
      </c>
      <c r="B10" s="23">
        <v>105315.6</v>
      </c>
      <c r="C10" s="23">
        <f t="shared" si="0"/>
        <v>8776.3000000000011</v>
      </c>
      <c r="D10" s="23">
        <f t="shared" si="1"/>
        <v>114091.90000000001</v>
      </c>
      <c r="E10" s="23">
        <f t="shared" si="2"/>
        <v>4225.6000000000004</v>
      </c>
      <c r="F10" s="23">
        <f t="shared" si="3"/>
        <v>325</v>
      </c>
      <c r="G10" s="23">
        <f t="shared" si="4"/>
        <v>108.30000000000001</v>
      </c>
      <c r="H10" s="23">
        <f t="shared" si="5"/>
        <v>100</v>
      </c>
      <c r="I10" s="5" t="s">
        <v>41</v>
      </c>
    </row>
    <row r="11" spans="1:9" s="4" customFormat="1" ht="20.100000000000001" customHeight="1" x14ac:dyDescent="0.2">
      <c r="A11" s="6">
        <v>6</v>
      </c>
      <c r="B11" s="23">
        <v>108465.60000000001</v>
      </c>
      <c r="C11" s="23">
        <f t="shared" si="0"/>
        <v>9038.8000000000011</v>
      </c>
      <c r="D11" s="23">
        <f t="shared" si="1"/>
        <v>117504.40000000001</v>
      </c>
      <c r="E11" s="23">
        <f t="shared" si="2"/>
        <v>4352</v>
      </c>
      <c r="F11" s="23">
        <f t="shared" si="3"/>
        <v>334.8</v>
      </c>
      <c r="G11" s="23">
        <f t="shared" si="4"/>
        <v>111.60000000000001</v>
      </c>
      <c r="H11" s="23">
        <f t="shared" si="5"/>
        <v>103</v>
      </c>
      <c r="I11" s="5" t="s">
        <v>40</v>
      </c>
    </row>
    <row r="12" spans="1:9" s="4" customFormat="1" ht="20.100000000000001" customHeight="1" x14ac:dyDescent="0.2">
      <c r="A12" s="6">
        <v>7</v>
      </c>
      <c r="B12" s="23">
        <v>111616.8</v>
      </c>
      <c r="C12" s="23">
        <f t="shared" si="0"/>
        <v>9301.4</v>
      </c>
      <c r="D12" s="23">
        <f t="shared" si="1"/>
        <v>120918.20000000001</v>
      </c>
      <c r="E12" s="23">
        <f t="shared" si="2"/>
        <v>4478.5</v>
      </c>
      <c r="F12" s="23">
        <f t="shared" si="3"/>
        <v>344.5</v>
      </c>
      <c r="G12" s="23">
        <f t="shared" si="4"/>
        <v>114.80000000000001</v>
      </c>
      <c r="H12" s="23">
        <f t="shared" si="5"/>
        <v>106</v>
      </c>
      <c r="I12" s="5" t="s">
        <v>39</v>
      </c>
    </row>
    <row r="13" spans="1:9" s="4" customFormat="1" ht="20.100000000000001" customHeight="1" x14ac:dyDescent="0.2">
      <c r="A13" s="6">
        <v>8</v>
      </c>
      <c r="B13" s="23">
        <v>114764.4</v>
      </c>
      <c r="C13" s="23">
        <f t="shared" si="0"/>
        <v>9563.7000000000007</v>
      </c>
      <c r="D13" s="23">
        <f t="shared" si="1"/>
        <v>124328.1</v>
      </c>
      <c r="E13" s="23">
        <f t="shared" si="2"/>
        <v>4604.7</v>
      </c>
      <c r="F13" s="23">
        <f t="shared" si="3"/>
        <v>354.20000000000005</v>
      </c>
      <c r="G13" s="23">
        <f t="shared" si="4"/>
        <v>118.10000000000001</v>
      </c>
      <c r="H13" s="23">
        <f t="shared" si="5"/>
        <v>109</v>
      </c>
      <c r="I13" s="5" t="s">
        <v>38</v>
      </c>
    </row>
    <row r="14" spans="1:9" s="4" customFormat="1" ht="20.100000000000001" customHeight="1" x14ac:dyDescent="0.2">
      <c r="A14" s="6">
        <v>9</v>
      </c>
      <c r="B14" s="23">
        <v>117912</v>
      </c>
      <c r="C14" s="23">
        <f t="shared" si="0"/>
        <v>9826</v>
      </c>
      <c r="D14" s="23">
        <f t="shared" si="1"/>
        <v>127738</v>
      </c>
      <c r="E14" s="23">
        <f t="shared" si="2"/>
        <v>4731</v>
      </c>
      <c r="F14" s="23">
        <f t="shared" si="3"/>
        <v>363.90000000000003</v>
      </c>
      <c r="G14" s="23">
        <f t="shared" si="4"/>
        <v>121.30000000000001</v>
      </c>
      <c r="H14" s="23">
        <f t="shared" si="5"/>
        <v>112</v>
      </c>
      <c r="I14" s="5" t="s">
        <v>37</v>
      </c>
    </row>
    <row r="15" spans="1:9" s="4" customFormat="1" ht="20.100000000000001" customHeight="1" x14ac:dyDescent="0.2">
      <c r="A15" s="6">
        <v>10</v>
      </c>
      <c r="B15" s="23">
        <v>117912</v>
      </c>
      <c r="C15" s="23">
        <f t="shared" si="0"/>
        <v>9826</v>
      </c>
      <c r="D15" s="23">
        <f t="shared" si="1"/>
        <v>127738</v>
      </c>
      <c r="E15" s="23">
        <f t="shared" si="2"/>
        <v>4731</v>
      </c>
      <c r="F15" s="23">
        <f t="shared" si="3"/>
        <v>363.90000000000003</v>
      </c>
      <c r="G15" s="23">
        <f t="shared" si="4"/>
        <v>121.30000000000001</v>
      </c>
      <c r="H15" s="23">
        <f t="shared" si="5"/>
        <v>112</v>
      </c>
      <c r="I15" s="5" t="s">
        <v>37</v>
      </c>
    </row>
    <row r="16" spans="1:9" s="4" customFormat="1" ht="20.100000000000001" customHeight="1" x14ac:dyDescent="0.2">
      <c r="A16" s="6">
        <v>11</v>
      </c>
      <c r="B16" s="23">
        <v>121357.2</v>
      </c>
      <c r="C16" s="23">
        <f t="shared" si="0"/>
        <v>10113.1</v>
      </c>
      <c r="D16" s="23">
        <f t="shared" si="1"/>
        <v>131470.30000000002</v>
      </c>
      <c r="E16" s="23">
        <f t="shared" si="2"/>
        <v>4869.3</v>
      </c>
      <c r="F16" s="23">
        <f t="shared" si="3"/>
        <v>374.6</v>
      </c>
      <c r="G16" s="23">
        <f t="shared" si="4"/>
        <v>124.9</v>
      </c>
      <c r="H16" s="23">
        <f t="shared" si="5"/>
        <v>115.30000000000001</v>
      </c>
      <c r="I16" s="5" t="s">
        <v>36</v>
      </c>
    </row>
    <row r="17" spans="1:9" s="4" customFormat="1" ht="20.100000000000001" customHeight="1" x14ac:dyDescent="0.2">
      <c r="A17" s="6">
        <v>12</v>
      </c>
      <c r="B17" s="23">
        <v>121357.2</v>
      </c>
      <c r="C17" s="23">
        <f t="shared" si="0"/>
        <v>10113.1</v>
      </c>
      <c r="D17" s="23">
        <f t="shared" si="1"/>
        <v>131470.30000000002</v>
      </c>
      <c r="E17" s="23">
        <f t="shared" si="2"/>
        <v>4869.3</v>
      </c>
      <c r="F17" s="23">
        <f t="shared" si="3"/>
        <v>374.6</v>
      </c>
      <c r="G17" s="23">
        <f t="shared" si="4"/>
        <v>124.9</v>
      </c>
      <c r="H17" s="23">
        <f t="shared" si="5"/>
        <v>115.30000000000001</v>
      </c>
      <c r="I17" s="5" t="s">
        <v>36</v>
      </c>
    </row>
    <row r="18" spans="1:9" s="4" customFormat="1" ht="20.100000000000001" customHeight="1" x14ac:dyDescent="0.2">
      <c r="A18" s="6">
        <v>13</v>
      </c>
      <c r="B18" s="23">
        <v>124779.6</v>
      </c>
      <c r="C18" s="23">
        <f t="shared" si="0"/>
        <v>10398.300000000001</v>
      </c>
      <c r="D18" s="23">
        <f t="shared" si="1"/>
        <v>135177.9</v>
      </c>
      <c r="E18" s="23">
        <f t="shared" si="2"/>
        <v>5006.6000000000004</v>
      </c>
      <c r="F18" s="23">
        <f t="shared" si="3"/>
        <v>385.1</v>
      </c>
      <c r="G18" s="23">
        <f t="shared" si="4"/>
        <v>128.4</v>
      </c>
      <c r="H18" s="23">
        <f t="shared" si="5"/>
        <v>118.5</v>
      </c>
      <c r="I18" s="5" t="s">
        <v>35</v>
      </c>
    </row>
    <row r="19" spans="1:9" s="4" customFormat="1" ht="20.100000000000001" customHeight="1" x14ac:dyDescent="0.2">
      <c r="A19" s="6">
        <v>14</v>
      </c>
      <c r="B19" s="23">
        <v>128205.6</v>
      </c>
      <c r="C19" s="23">
        <f t="shared" si="0"/>
        <v>10683.800000000001</v>
      </c>
      <c r="D19" s="23">
        <f t="shared" si="1"/>
        <v>138889.4</v>
      </c>
      <c r="E19" s="23">
        <f t="shared" si="2"/>
        <v>5144.1000000000004</v>
      </c>
      <c r="F19" s="23">
        <f t="shared" si="3"/>
        <v>395.70000000000005</v>
      </c>
      <c r="G19" s="23">
        <f t="shared" si="4"/>
        <v>131.9</v>
      </c>
      <c r="H19" s="23">
        <f t="shared" si="5"/>
        <v>121.80000000000001</v>
      </c>
      <c r="I19" s="5" t="s">
        <v>34</v>
      </c>
    </row>
    <row r="20" spans="1:9" s="4" customFormat="1" ht="20.100000000000001" customHeight="1" x14ac:dyDescent="0.2">
      <c r="A20" s="6">
        <v>15</v>
      </c>
      <c r="B20" s="23">
        <v>134035.20000000001</v>
      </c>
      <c r="C20" s="23">
        <f t="shared" si="0"/>
        <v>11169.6</v>
      </c>
      <c r="D20" s="23">
        <f t="shared" si="1"/>
        <v>145204.80000000002</v>
      </c>
      <c r="E20" s="23">
        <f t="shared" si="2"/>
        <v>5378</v>
      </c>
      <c r="F20" s="23">
        <f t="shared" si="3"/>
        <v>413.70000000000005</v>
      </c>
      <c r="G20" s="23">
        <f t="shared" si="4"/>
        <v>137.9</v>
      </c>
      <c r="H20" s="23">
        <f t="shared" si="5"/>
        <v>127.30000000000001</v>
      </c>
      <c r="I20" s="5" t="s">
        <v>33</v>
      </c>
    </row>
    <row r="21" spans="1:9" s="4" customFormat="1" ht="20.100000000000001" customHeight="1" x14ac:dyDescent="0.2">
      <c r="A21" s="6">
        <v>16</v>
      </c>
      <c r="B21" s="23">
        <v>134035.20000000001</v>
      </c>
      <c r="C21" s="23">
        <f t="shared" si="0"/>
        <v>11169.6</v>
      </c>
      <c r="D21" s="23">
        <f t="shared" si="1"/>
        <v>145204.80000000002</v>
      </c>
      <c r="E21" s="23">
        <f t="shared" si="2"/>
        <v>5378</v>
      </c>
      <c r="F21" s="23">
        <f t="shared" si="3"/>
        <v>413.70000000000005</v>
      </c>
      <c r="G21" s="23">
        <f t="shared" si="4"/>
        <v>137.9</v>
      </c>
      <c r="H21" s="23">
        <f t="shared" si="5"/>
        <v>127.30000000000001</v>
      </c>
      <c r="I21" s="5" t="s">
        <v>33</v>
      </c>
    </row>
    <row r="22" spans="1:9" s="4" customFormat="1" ht="20.100000000000001" customHeight="1" x14ac:dyDescent="0.2">
      <c r="A22" s="6">
        <v>17</v>
      </c>
      <c r="B22" s="23">
        <v>134035.20000000001</v>
      </c>
      <c r="C22" s="23">
        <f t="shared" si="0"/>
        <v>11169.6</v>
      </c>
      <c r="D22" s="23">
        <f t="shared" si="1"/>
        <v>145204.80000000002</v>
      </c>
      <c r="E22" s="23">
        <f t="shared" si="2"/>
        <v>5378</v>
      </c>
      <c r="F22" s="23">
        <f t="shared" si="3"/>
        <v>413.70000000000005</v>
      </c>
      <c r="G22" s="23">
        <f t="shared" si="4"/>
        <v>137.9</v>
      </c>
      <c r="H22" s="23">
        <f t="shared" si="5"/>
        <v>127.30000000000001</v>
      </c>
      <c r="I22" s="5" t="s">
        <v>33</v>
      </c>
    </row>
    <row r="23" spans="1:9" s="4" customFormat="1" ht="20.100000000000001" customHeight="1" x14ac:dyDescent="0.2">
      <c r="A23" s="6">
        <v>18</v>
      </c>
      <c r="B23" s="23">
        <v>134035.20000000001</v>
      </c>
      <c r="C23" s="23">
        <f t="shared" si="0"/>
        <v>11169.6</v>
      </c>
      <c r="D23" s="23">
        <f t="shared" si="1"/>
        <v>145204.80000000002</v>
      </c>
      <c r="E23" s="23">
        <f t="shared" si="2"/>
        <v>5378</v>
      </c>
      <c r="F23" s="23">
        <f t="shared" si="3"/>
        <v>413.70000000000005</v>
      </c>
      <c r="G23" s="23">
        <f t="shared" si="4"/>
        <v>137.9</v>
      </c>
      <c r="H23" s="23">
        <f t="shared" si="5"/>
        <v>127.30000000000001</v>
      </c>
      <c r="I23" s="5" t="s">
        <v>33</v>
      </c>
    </row>
    <row r="24" spans="1:9" s="4" customFormat="1" ht="20.100000000000001" customHeight="1" x14ac:dyDescent="0.2">
      <c r="A24" s="6">
        <v>19</v>
      </c>
      <c r="B24" s="23">
        <v>134035.20000000001</v>
      </c>
      <c r="C24" s="23">
        <f t="shared" si="0"/>
        <v>11169.6</v>
      </c>
      <c r="D24" s="23">
        <f t="shared" si="1"/>
        <v>145204.80000000002</v>
      </c>
      <c r="E24" s="23">
        <f t="shared" si="2"/>
        <v>5378</v>
      </c>
      <c r="F24" s="23">
        <f t="shared" si="3"/>
        <v>413.70000000000005</v>
      </c>
      <c r="G24" s="23">
        <f t="shared" si="4"/>
        <v>137.9</v>
      </c>
      <c r="H24" s="23">
        <f t="shared" si="5"/>
        <v>127.30000000000001</v>
      </c>
      <c r="I24" s="5" t="s">
        <v>33</v>
      </c>
    </row>
    <row r="25" spans="1:9" s="4" customFormat="1" ht="20.100000000000001" customHeight="1" x14ac:dyDescent="0.2">
      <c r="A25" s="6">
        <v>20</v>
      </c>
      <c r="B25" s="23">
        <v>134035.20000000001</v>
      </c>
      <c r="C25" s="23">
        <f t="shared" si="0"/>
        <v>11169.6</v>
      </c>
      <c r="D25" s="23">
        <f t="shared" si="1"/>
        <v>145204.80000000002</v>
      </c>
      <c r="E25" s="23">
        <f t="shared" si="2"/>
        <v>5378</v>
      </c>
      <c r="F25" s="23">
        <f t="shared" si="3"/>
        <v>413.70000000000005</v>
      </c>
      <c r="G25" s="23">
        <f t="shared" si="4"/>
        <v>137.9</v>
      </c>
      <c r="H25" s="23">
        <f t="shared" si="5"/>
        <v>127.30000000000001</v>
      </c>
      <c r="I25" s="5" t="s">
        <v>33</v>
      </c>
    </row>
    <row r="26" spans="1:9" s="4" customFormat="1" ht="20.100000000000001" customHeight="1" x14ac:dyDescent="0.2">
      <c r="A26" s="6">
        <v>21</v>
      </c>
      <c r="B26" s="23">
        <v>134035.20000000001</v>
      </c>
      <c r="C26" s="23">
        <f t="shared" si="0"/>
        <v>11169.6</v>
      </c>
      <c r="D26" s="23">
        <f t="shared" si="1"/>
        <v>145204.80000000002</v>
      </c>
      <c r="E26" s="23">
        <f t="shared" si="2"/>
        <v>5378</v>
      </c>
      <c r="F26" s="23">
        <f t="shared" si="3"/>
        <v>413.70000000000005</v>
      </c>
      <c r="G26" s="23">
        <f t="shared" si="4"/>
        <v>137.9</v>
      </c>
      <c r="H26" s="23">
        <f t="shared" si="5"/>
        <v>127.30000000000001</v>
      </c>
      <c r="I26" s="5" t="s">
        <v>33</v>
      </c>
    </row>
    <row r="27" spans="1:9" s="4" customFormat="1" ht="20.100000000000001" customHeight="1" x14ac:dyDescent="0.2">
      <c r="A27" s="6">
        <v>22</v>
      </c>
      <c r="B27" s="23">
        <v>134035.20000000001</v>
      </c>
      <c r="C27" s="23">
        <f t="shared" si="0"/>
        <v>11169.6</v>
      </c>
      <c r="D27" s="23">
        <f t="shared" si="1"/>
        <v>145204.80000000002</v>
      </c>
      <c r="E27" s="23">
        <f t="shared" si="2"/>
        <v>5378</v>
      </c>
      <c r="F27" s="23">
        <f t="shared" si="3"/>
        <v>413.70000000000005</v>
      </c>
      <c r="G27" s="23">
        <f t="shared" si="4"/>
        <v>137.9</v>
      </c>
      <c r="H27" s="23">
        <f t="shared" si="5"/>
        <v>127.30000000000001</v>
      </c>
      <c r="I27" s="5" t="s">
        <v>33</v>
      </c>
    </row>
    <row r="28" spans="1:9" s="4" customFormat="1" ht="20.100000000000001" customHeight="1" x14ac:dyDescent="0.2">
      <c r="A28" s="6">
        <v>23</v>
      </c>
      <c r="B28" s="23">
        <v>134035.20000000001</v>
      </c>
      <c r="C28" s="23">
        <f t="shared" si="0"/>
        <v>11169.6</v>
      </c>
      <c r="D28" s="23">
        <f t="shared" si="1"/>
        <v>145204.80000000002</v>
      </c>
      <c r="E28" s="23">
        <f t="shared" si="2"/>
        <v>5378</v>
      </c>
      <c r="F28" s="23">
        <f t="shared" si="3"/>
        <v>413.70000000000005</v>
      </c>
      <c r="G28" s="23">
        <f t="shared" si="4"/>
        <v>137.9</v>
      </c>
      <c r="H28" s="23">
        <f t="shared" si="5"/>
        <v>127.30000000000001</v>
      </c>
      <c r="I28" s="5" t="s">
        <v>33</v>
      </c>
    </row>
    <row r="29" spans="1:9" s="4" customFormat="1" ht="20.100000000000001" customHeight="1" x14ac:dyDescent="0.2">
      <c r="A29" s="6">
        <v>24</v>
      </c>
      <c r="B29" s="23">
        <v>134035.20000000001</v>
      </c>
      <c r="C29" s="23">
        <f t="shared" si="0"/>
        <v>11169.6</v>
      </c>
      <c r="D29" s="23">
        <f t="shared" si="1"/>
        <v>145204.80000000002</v>
      </c>
      <c r="E29" s="23">
        <f t="shared" si="2"/>
        <v>5378</v>
      </c>
      <c r="F29" s="23">
        <f t="shared" si="3"/>
        <v>413.70000000000005</v>
      </c>
      <c r="G29" s="23">
        <f t="shared" si="4"/>
        <v>137.9</v>
      </c>
      <c r="H29" s="23">
        <f t="shared" si="5"/>
        <v>127.30000000000001</v>
      </c>
      <c r="I29" s="5" t="s">
        <v>33</v>
      </c>
    </row>
    <row r="30" spans="1:9" s="4" customFormat="1" ht="20.100000000000001" customHeight="1" x14ac:dyDescent="0.2">
      <c r="A30" s="6">
        <v>25</v>
      </c>
      <c r="B30" s="23">
        <v>140212.79999999999</v>
      </c>
      <c r="C30" s="23">
        <f t="shared" si="0"/>
        <v>11684.400000000001</v>
      </c>
      <c r="D30" s="23">
        <f t="shared" si="1"/>
        <v>151897.20000000001</v>
      </c>
      <c r="E30" s="23">
        <f t="shared" si="2"/>
        <v>5625.8</v>
      </c>
      <c r="F30" s="23">
        <f t="shared" si="3"/>
        <v>432.8</v>
      </c>
      <c r="G30" s="23">
        <f t="shared" si="4"/>
        <v>144.30000000000001</v>
      </c>
      <c r="H30" s="23">
        <f t="shared" si="5"/>
        <v>133.20000000000002</v>
      </c>
      <c r="I30" s="5" t="s">
        <v>10</v>
      </c>
    </row>
  </sheetData>
  <pageMargins left="0.70866141732283472" right="0.70866141732283472" top="0.78740157480314965" bottom="0.78740157480314965" header="0.31496062992125984" footer="0.31496062992125984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14"/>
  <sheetViews>
    <sheetView workbookViewId="0">
      <selection activeCell="H24" sqref="H24:H25"/>
    </sheetView>
  </sheetViews>
  <sheetFormatPr baseColWidth="10" defaultColWidth="11" defaultRowHeight="12.75" x14ac:dyDescent="0.2"/>
  <cols>
    <col min="1" max="16384" width="11" style="3"/>
  </cols>
  <sheetData>
    <row r="1" spans="1:9" s="4" customFormat="1" ht="20.100000000000001" customHeight="1" x14ac:dyDescent="0.2">
      <c r="A1" s="9" t="s">
        <v>65</v>
      </c>
      <c r="C1" s="20">
        <v>28</v>
      </c>
      <c r="D1" s="19" t="s">
        <v>78</v>
      </c>
      <c r="E1" s="21"/>
      <c r="F1" s="20">
        <v>1092</v>
      </c>
      <c r="G1" s="21" t="s">
        <v>4</v>
      </c>
      <c r="H1" s="21" t="s">
        <v>64</v>
      </c>
      <c r="I1" s="21"/>
    </row>
    <row r="2" spans="1:9" s="4" customFormat="1" ht="20.100000000000001" customHeight="1" x14ac:dyDescent="0.2"/>
    <row r="3" spans="1:9" s="4" customFormat="1" ht="20.100000000000001" customHeight="1" x14ac:dyDescent="0.2">
      <c r="A3" s="8" t="s">
        <v>79</v>
      </c>
      <c r="B3" s="8" t="s">
        <v>80</v>
      </c>
      <c r="C3" s="8" t="s">
        <v>81</v>
      </c>
      <c r="D3" s="8" t="s">
        <v>82</v>
      </c>
      <c r="E3" s="8" t="s">
        <v>82</v>
      </c>
      <c r="F3" s="8" t="s">
        <v>29</v>
      </c>
      <c r="G3" s="8" t="s">
        <v>28</v>
      </c>
      <c r="H3" s="8" t="s">
        <v>27</v>
      </c>
      <c r="I3" s="8" t="s">
        <v>83</v>
      </c>
    </row>
    <row r="4" spans="1:9" s="4" customFormat="1" ht="20.100000000000001" customHeight="1" x14ac:dyDescent="0.2">
      <c r="A4" s="8" t="s">
        <v>84</v>
      </c>
      <c r="B4" s="8" t="s">
        <v>26</v>
      </c>
      <c r="C4" s="8" t="s">
        <v>25</v>
      </c>
      <c r="D4" s="8" t="s">
        <v>23</v>
      </c>
      <c r="E4" s="8" t="s">
        <v>24</v>
      </c>
      <c r="F4" s="8" t="s">
        <v>85</v>
      </c>
      <c r="G4" s="8" t="s">
        <v>86</v>
      </c>
      <c r="H4" s="8" t="s">
        <v>85</v>
      </c>
      <c r="I4" s="8" t="s">
        <v>87</v>
      </c>
    </row>
    <row r="5" spans="1:9" s="4" customFormat="1" ht="20.100000000000001" customHeight="1" x14ac:dyDescent="0.2">
      <c r="A5" s="6"/>
      <c r="B5" s="10"/>
      <c r="C5" s="10"/>
      <c r="D5" s="10"/>
      <c r="E5" s="10"/>
      <c r="F5" s="7"/>
      <c r="G5" s="10"/>
      <c r="H5" s="10"/>
      <c r="I5" s="7"/>
    </row>
    <row r="6" spans="1:9" s="4" customFormat="1" ht="20.100000000000001" customHeight="1" x14ac:dyDescent="0.2">
      <c r="A6" s="6">
        <v>1</v>
      </c>
      <c r="B6" s="23">
        <v>83871.600000000006</v>
      </c>
      <c r="C6" s="23">
        <f>MROUND(D6/13,0.1)</f>
        <v>6989.3</v>
      </c>
      <c r="D6" s="23">
        <f>MROUND(B6/12*13,0.1)</f>
        <v>90860.900000000009</v>
      </c>
      <c r="E6" s="23">
        <f>MROUND(D6/$C$1,0.1)</f>
        <v>3245</v>
      </c>
      <c r="F6" s="23">
        <f>MROUND(B6/$C$1/12,0.1)</f>
        <v>249.60000000000002</v>
      </c>
      <c r="G6" s="23">
        <f>MROUND(D6/$F$1,0.1)</f>
        <v>83.2</v>
      </c>
      <c r="H6" s="23">
        <f>MROUND(G6/13*12, 0.1)</f>
        <v>76.800000000000011</v>
      </c>
      <c r="I6" s="5" t="s">
        <v>55</v>
      </c>
    </row>
    <row r="7" spans="1:9" s="4" customFormat="1" ht="20.100000000000001" customHeight="1" x14ac:dyDescent="0.2">
      <c r="A7" s="6">
        <v>2</v>
      </c>
      <c r="B7" s="23">
        <v>86623.2</v>
      </c>
      <c r="C7" s="23">
        <f t="shared" ref="C7:C13" si="0">MROUND(D7/13,0.1)</f>
        <v>7218.6</v>
      </c>
      <c r="D7" s="23">
        <f t="shared" ref="D7:D13" si="1">MROUND(B7/12*13,0.1)</f>
        <v>93841.8</v>
      </c>
      <c r="E7" s="23">
        <f t="shared" ref="E7:E13" si="2">MROUND(D7/$C$1,0.1)</f>
        <v>3351.5</v>
      </c>
      <c r="F7" s="23">
        <f t="shared" ref="F7:F13" si="3">MROUND(B7/$C$1/12,0.1)</f>
        <v>257.8</v>
      </c>
      <c r="G7" s="23">
        <f t="shared" ref="G7:G13" si="4">MROUND(D7/$F$1,0.1)</f>
        <v>85.9</v>
      </c>
      <c r="H7" s="23">
        <f t="shared" ref="H7:H13" si="5">MROUND(G7/13*12, 0.1)</f>
        <v>79.300000000000011</v>
      </c>
      <c r="I7" s="5" t="s">
        <v>54</v>
      </c>
    </row>
    <row r="8" spans="1:9" s="4" customFormat="1" ht="20.100000000000001" customHeight="1" x14ac:dyDescent="0.2">
      <c r="A8" s="6">
        <v>3</v>
      </c>
      <c r="B8" s="23">
        <v>89380.800000000003</v>
      </c>
      <c r="C8" s="23">
        <f t="shared" si="0"/>
        <v>7448.4000000000005</v>
      </c>
      <c r="D8" s="23">
        <f t="shared" si="1"/>
        <v>96829.200000000012</v>
      </c>
      <c r="E8" s="23">
        <f t="shared" si="2"/>
        <v>3458.2000000000003</v>
      </c>
      <c r="F8" s="23">
        <f t="shared" si="3"/>
        <v>266</v>
      </c>
      <c r="G8" s="23">
        <f t="shared" si="4"/>
        <v>88.7</v>
      </c>
      <c r="H8" s="23">
        <f t="shared" si="5"/>
        <v>81.900000000000006</v>
      </c>
      <c r="I8" s="5" t="s">
        <v>53</v>
      </c>
    </row>
    <row r="9" spans="1:9" s="4" customFormat="1" ht="20.100000000000001" customHeight="1" x14ac:dyDescent="0.2">
      <c r="A9" s="6">
        <v>4</v>
      </c>
      <c r="B9" s="23">
        <v>92134.8</v>
      </c>
      <c r="C9" s="23">
        <f t="shared" si="0"/>
        <v>7677.9000000000005</v>
      </c>
      <c r="D9" s="23">
        <f t="shared" si="1"/>
        <v>99812.700000000012</v>
      </c>
      <c r="E9" s="23">
        <f t="shared" si="2"/>
        <v>3564.7000000000003</v>
      </c>
      <c r="F9" s="23">
        <f t="shared" si="3"/>
        <v>274.2</v>
      </c>
      <c r="G9" s="23">
        <f t="shared" si="4"/>
        <v>91.4</v>
      </c>
      <c r="H9" s="23">
        <f t="shared" si="5"/>
        <v>84.4</v>
      </c>
      <c r="I9" s="5" t="s">
        <v>63</v>
      </c>
    </row>
    <row r="10" spans="1:9" s="4" customFormat="1" ht="20.100000000000001" customHeight="1" x14ac:dyDescent="0.2">
      <c r="A10" s="6">
        <v>5</v>
      </c>
      <c r="B10" s="23">
        <v>94893.6</v>
      </c>
      <c r="C10" s="23">
        <f t="shared" si="0"/>
        <v>7907.8</v>
      </c>
      <c r="D10" s="23">
        <f t="shared" si="1"/>
        <v>102801.40000000001</v>
      </c>
      <c r="E10" s="23">
        <f t="shared" si="2"/>
        <v>3671.5</v>
      </c>
      <c r="F10" s="23">
        <f t="shared" si="3"/>
        <v>282.40000000000003</v>
      </c>
      <c r="G10" s="23">
        <f t="shared" si="4"/>
        <v>94.100000000000009</v>
      </c>
      <c r="H10" s="23">
        <f t="shared" si="5"/>
        <v>86.9</v>
      </c>
      <c r="I10" s="5" t="s">
        <v>62</v>
      </c>
    </row>
    <row r="11" spans="1:9" s="4" customFormat="1" ht="20.100000000000001" customHeight="1" x14ac:dyDescent="0.2">
      <c r="A11" s="6">
        <v>6</v>
      </c>
      <c r="B11" s="23">
        <v>97646.399999999994</v>
      </c>
      <c r="C11" s="23">
        <f t="shared" si="0"/>
        <v>8137.2000000000007</v>
      </c>
      <c r="D11" s="23">
        <f t="shared" si="1"/>
        <v>105783.6</v>
      </c>
      <c r="E11" s="23">
        <f t="shared" si="2"/>
        <v>3778</v>
      </c>
      <c r="F11" s="23">
        <f t="shared" si="3"/>
        <v>290.60000000000002</v>
      </c>
      <c r="G11" s="23">
        <f t="shared" si="4"/>
        <v>96.9</v>
      </c>
      <c r="H11" s="23">
        <f t="shared" si="5"/>
        <v>89.4</v>
      </c>
      <c r="I11" s="5" t="s">
        <v>61</v>
      </c>
    </row>
    <row r="12" spans="1:9" s="4" customFormat="1" ht="20.100000000000001" customHeight="1" x14ac:dyDescent="0.2">
      <c r="A12" s="6">
        <v>7</v>
      </c>
      <c r="B12" s="23">
        <v>100404</v>
      </c>
      <c r="C12" s="23">
        <f t="shared" si="0"/>
        <v>8367</v>
      </c>
      <c r="D12" s="23">
        <f t="shared" si="1"/>
        <v>108771</v>
      </c>
      <c r="E12" s="23">
        <f t="shared" si="2"/>
        <v>3884.7000000000003</v>
      </c>
      <c r="F12" s="23">
        <f t="shared" si="3"/>
        <v>298.8</v>
      </c>
      <c r="G12" s="23">
        <f t="shared" si="4"/>
        <v>99.600000000000009</v>
      </c>
      <c r="H12" s="23">
        <f t="shared" si="5"/>
        <v>91.9</v>
      </c>
      <c r="I12" s="5" t="s">
        <v>60</v>
      </c>
    </row>
    <row r="13" spans="1:9" s="4" customFormat="1" ht="20.100000000000001" customHeight="1" x14ac:dyDescent="0.2">
      <c r="A13" s="6">
        <v>8</v>
      </c>
      <c r="B13" s="23">
        <v>103160.4</v>
      </c>
      <c r="C13" s="23">
        <f t="shared" si="0"/>
        <v>8596.7000000000007</v>
      </c>
      <c r="D13" s="23">
        <f t="shared" si="1"/>
        <v>111757.1</v>
      </c>
      <c r="E13" s="23">
        <f t="shared" si="2"/>
        <v>3991.3</v>
      </c>
      <c r="F13" s="23">
        <f t="shared" si="3"/>
        <v>307</v>
      </c>
      <c r="G13" s="23">
        <f t="shared" si="4"/>
        <v>102.30000000000001</v>
      </c>
      <c r="H13" s="23">
        <f t="shared" si="5"/>
        <v>94.4</v>
      </c>
      <c r="I13" s="5" t="s">
        <v>59</v>
      </c>
    </row>
    <row r="14" spans="1:9" s="4" customFormat="1" ht="20.100000000000001" customHeight="1" x14ac:dyDescent="0.2">
      <c r="A14" s="13"/>
      <c r="B14" s="12"/>
      <c r="C14" s="12"/>
      <c r="D14" s="12"/>
      <c r="E14" s="12"/>
      <c r="F14" s="12"/>
      <c r="G14" s="12"/>
      <c r="H14" s="12"/>
    </row>
  </sheetData>
  <pageMargins left="0.70866141732283472" right="0.70866141732283472" top="0.78740157480314965" bottom="0.78740157480314965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Auszahlungsbeleg</vt:lpstr>
      <vt:lpstr>Laufbahn A</vt:lpstr>
      <vt:lpstr>Laufbahn B</vt:lpstr>
      <vt:lpstr>Laufbahn C</vt:lpstr>
      <vt:lpstr>Laufbahn D</vt:lpstr>
      <vt:lpstr>Laufbahn E</vt:lpstr>
      <vt:lpstr>Laufbahn F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Angehrn Michael BZGS-VW</dc:creator>
  <cp:lastModifiedBy>Heim Samuel BLD-ABB-SchB</cp:lastModifiedBy>
  <cp:lastPrinted>2017-05-08T08:32:12Z</cp:lastPrinted>
  <dcterms:created xsi:type="dcterms:W3CDTF">2011-02-02T14:43:07Z</dcterms:created>
  <dcterms:modified xsi:type="dcterms:W3CDTF">2023-12-18T11:43:33Z</dcterms:modified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separator idQ="doc:sep1" visible="true"/>
        <mso:button idQ="doc:KopfZeile_Links_OrganisationsStufen_Eingeben_1" visible="true" label="KopfZeile_Links_OrganisationsStufen_Eingeben" onAction="KopfZeile_Links_OrganisationsStufen_Eingeben" imageMso="BlackAndWhiteInverseGrayscale"/>
        <mso:separator idQ="doc:sep2" visible="true"/>
      </mso:documentControls>
    </mso:qat>
  </mso:ribbon>
</mso:customUI>
</file>